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33.xml" ContentType="application/vnd.openxmlformats-officedocument.drawingml.chart+xml"/>
  <Override PartName="/xl/theme/themeOverride1.xml" ContentType="application/vnd.openxmlformats-officedocument.themeOverride+xml"/>
  <Override PartName="/xl/charts/chart34.xml" ContentType="application/vnd.openxmlformats-officedocument.drawingml.chart+xml"/>
  <Override PartName="/xl/theme/themeOverride2.xml" ContentType="application/vnd.openxmlformats-officedocument.themeOverride+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omments1.xml" ContentType="application/vnd.openxmlformats-officedocument.spreadsheetml.comments+xml"/>
  <Override PartName="/xl/charts/chart35.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omments2.xml" ContentType="application/vnd.openxmlformats-officedocument.spreadsheetml.comments+xml"/>
  <Override PartName="/xl/drawings/drawing45.xml" ContentType="application/vnd.openxmlformats-officedocument.drawing+xml"/>
  <Override PartName="/xl/drawings/drawing46.xml" ContentType="application/vnd.openxmlformats-officedocument.drawing+xml"/>
  <Override PartName="/xl/charts/chart36.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https://lloydsoflondon.sharepoint.com/sites/MDC/LCR and SBF Change/LCR 2021/"/>
    </mc:Choice>
  </mc:AlternateContent>
  <xr:revisionPtr revIDLastSave="0" documentId="13_ncr:1_{BC803B50-F74F-48E4-83C7-1D5378A67FAC}" xr6:coauthVersionLast="44" xr6:coauthVersionMax="45" xr10:uidLastSave="{00000000-0000-0000-0000-000000000000}"/>
  <bookViews>
    <workbookView xWindow="-120" yWindow="-16320" windowWidth="29040" windowHeight="15840" tabRatio="873" firstSheet="2" activeTab="4" xr2:uid="{00000000-000D-0000-FFFF-FFFF00000000}"/>
  </bookViews>
  <sheets>
    <sheet name="adjustmentSheet" sheetId="2" state="hidden" r:id="rId1"/>
    <sheet name="RS_ValueSource" sheetId="3" state="hidden" r:id="rId2"/>
    <sheet name="Home" sheetId="32" r:id="rId3"/>
    <sheet name="Key" sheetId="39" r:id="rId4"/>
    <sheet name="LCR Notes 309 - 314" sheetId="31" r:id="rId5"/>
    <sheet name="LCR Notes 500 - 571" sheetId="54" r:id="rId6"/>
    <sheet name="010" sheetId="4" r:id="rId7"/>
    <sheet name="012" sheetId="5" r:id="rId8"/>
    <sheet name="012 Validations" sheetId="58" r:id="rId9"/>
    <sheet name="309" sheetId="6" r:id="rId10"/>
    <sheet name="309 Validations" sheetId="33" r:id="rId11"/>
    <sheet name="310" sheetId="7" r:id="rId12"/>
    <sheet name="310 Validations" sheetId="34" r:id="rId13"/>
    <sheet name="311" sheetId="8" r:id="rId14"/>
    <sheet name="311 Validations" sheetId="35" r:id="rId15"/>
    <sheet name="312" sheetId="9" r:id="rId16"/>
    <sheet name="312 Validations" sheetId="36" r:id="rId17"/>
    <sheet name="313" sheetId="10" r:id="rId18"/>
    <sheet name="313 Validations" sheetId="37" r:id="rId19"/>
    <sheet name="314" sheetId="11" r:id="rId20"/>
    <sheet name="314 Validations" sheetId="38" r:id="rId21"/>
    <sheet name="400" sheetId="12" r:id="rId22"/>
    <sheet name="400 Validations" sheetId="52" r:id="rId23"/>
    <sheet name="500" sheetId="13" r:id="rId24"/>
    <sheet name="500 Validations" sheetId="40" r:id="rId25"/>
    <sheet name="501" sheetId="14" r:id="rId26"/>
    <sheet name="502" sheetId="15" r:id="rId27"/>
    <sheet name="502 Validations" sheetId="41" r:id="rId28"/>
    <sheet name="503" sheetId="16" r:id="rId29"/>
    <sheet name="510" sheetId="17" r:id="rId30"/>
    <sheet name="510 Validations" sheetId="42" r:id="rId31"/>
    <sheet name="511" sheetId="18" r:id="rId32"/>
    <sheet name="520" sheetId="19" r:id="rId33"/>
    <sheet name="520 Validations" sheetId="43" r:id="rId34"/>
    <sheet name="521" sheetId="20" r:id="rId35"/>
    <sheet name="ChartData" sheetId="21" state="hidden" r:id="rId36"/>
    <sheet name="530" sheetId="22" r:id="rId37"/>
    <sheet name="530 Validations" sheetId="55" r:id="rId38"/>
    <sheet name="531" sheetId="23" r:id="rId39"/>
    <sheet name="531 Validations" sheetId="47" r:id="rId40"/>
    <sheet name="540" sheetId="24" r:id="rId41"/>
    <sheet name="541" sheetId="25" r:id="rId42"/>
    <sheet name="550" sheetId="26" r:id="rId43"/>
    <sheet name="550 Validations" sheetId="46" r:id="rId44"/>
    <sheet name="560" sheetId="27" r:id="rId45"/>
    <sheet name="560 Validations" sheetId="56" r:id="rId46"/>
    <sheet name="561" sheetId="48" r:id="rId47"/>
    <sheet name="561 Validations" sheetId="59" r:id="rId48"/>
    <sheet name="562" sheetId="50" r:id="rId49"/>
    <sheet name="562 Validations" sheetId="57" r:id="rId50"/>
    <sheet name="570" sheetId="28" r:id="rId51"/>
    <sheet name="570 Validations" sheetId="51" r:id="rId52"/>
    <sheet name="571" sheetId="29" r:id="rId53"/>
    <sheet name="600" sheetId="30" r:id="rId54"/>
    <sheet name="600 formulae" sheetId="60" r:id="rId55"/>
    <sheet name="600 format" sheetId="62" r:id="rId56"/>
    <sheet name="600 unannotated" sheetId="61" r:id="rId57"/>
  </sheets>
  <externalReferences>
    <externalReference r:id="rId58"/>
  </externalReferences>
  <definedNames>
    <definedName name="_xlnm._FilterDatabase" localSheetId="8" hidden="1">'012 Validations'!$C$3:$I$9</definedName>
    <definedName name="_xlnm._FilterDatabase" localSheetId="10" hidden="1">'309 Validations'!$B$3:$J$55</definedName>
    <definedName name="_xlnm._FilterDatabase" localSheetId="12" hidden="1">'310 Validations'!$C$3:$J$27</definedName>
    <definedName name="_xlnm._FilterDatabase" localSheetId="14" hidden="1">'311 Validations'!$C$3:$J$51</definedName>
    <definedName name="_xlnm._FilterDatabase" localSheetId="16" hidden="1">'312 Validations'!$B$3:$B$45</definedName>
    <definedName name="_xlnm._FilterDatabase" localSheetId="18" hidden="1">'313 Validations'!$B$3:$B$42</definedName>
    <definedName name="_xlnm._FilterDatabase" localSheetId="20" hidden="1">'314 Validations'!$B$3:$J$62</definedName>
    <definedName name="_xlnm._FilterDatabase" localSheetId="22" hidden="1">'400 Validations'!$C$3:$I$4</definedName>
    <definedName name="_xlnm._FilterDatabase" localSheetId="24" hidden="1">'500 Validations'!$B$3:$B$39</definedName>
    <definedName name="_xlnm._FilterDatabase" localSheetId="27" hidden="1">'502 Validations'!$C$3:$J$38</definedName>
    <definedName name="_xlnm._FilterDatabase" localSheetId="30" hidden="1">'510 Validations'!$C$3:$J$40</definedName>
    <definedName name="_xlnm._FilterDatabase" localSheetId="33" hidden="1">'520 Validations'!$C$3:$J$30</definedName>
    <definedName name="_xlnm._FilterDatabase" localSheetId="37" hidden="1">'530 Validations'!$C$3:$J$5</definedName>
    <definedName name="_xlnm._FilterDatabase" localSheetId="39" hidden="1">'531 Validations'!$C$3:$I$4</definedName>
    <definedName name="_xlnm._FilterDatabase" localSheetId="43" hidden="1">'550 Validations'!$C$3:$I$5</definedName>
    <definedName name="_xlnm._FilterDatabase" localSheetId="45" hidden="1">'560 Validations'!$C$3:$J$4</definedName>
    <definedName name="_xlnm._FilterDatabase" localSheetId="47" hidden="1">'561 Validations'!$C$3:$J$4</definedName>
    <definedName name="_xlnm._FilterDatabase" localSheetId="49" hidden="1">'562 Validations'!$C$3:$I$4</definedName>
    <definedName name="_xlnm._FilterDatabase" localSheetId="51" hidden="1">'570 Validations'!$C$3:$J$4</definedName>
    <definedName name="_xlnm.Print_Area" localSheetId="6">'010'!$A$1:$E$26</definedName>
    <definedName name="_xlnm.Print_Area" localSheetId="7">'012'!$A$1:$L$46</definedName>
    <definedName name="_xlnm.Print_Area" localSheetId="8">'012 Validations'!$A$1:$H$9</definedName>
    <definedName name="_xlnm.Print_Area" localSheetId="9">'309'!$A$1:$N$45</definedName>
    <definedName name="_xlnm.Print_Area" localSheetId="10">'309 Validations'!$A$1:$I$55</definedName>
    <definedName name="_xlnm.Print_Area" localSheetId="11">'310'!$A$1:$O$15</definedName>
    <definedName name="_xlnm.Print_Area" localSheetId="12">'310 Validations'!$C$2:$I$27</definedName>
    <definedName name="_xlnm.Print_Area" localSheetId="13">'311'!$A$1:$N$64</definedName>
    <definedName name="_xlnm.Print_Area" localSheetId="14">'311 Validations'!$C$2:$I$51</definedName>
    <definedName name="_xlnm.Print_Area" localSheetId="15">'312'!$A$1:$V$61</definedName>
    <definedName name="_xlnm.Print_Area" localSheetId="16">'312 Validations'!$C$1:$I$29</definedName>
    <definedName name="_xlnm.Print_Area" localSheetId="17">'313'!$A$1:$K$43</definedName>
    <definedName name="_xlnm.Print_Area" localSheetId="18">'313 Validations'!$C$2:$I$42</definedName>
    <definedName name="_xlnm.Print_Area" localSheetId="19">'314'!$A$1:$L$53</definedName>
    <definedName name="_xlnm.Print_Area" localSheetId="20">'314 Validations'!$C$2:$I$60</definedName>
    <definedName name="_xlnm.Print_Area" localSheetId="21">'400'!$A$1:$G$47</definedName>
    <definedName name="_xlnm.Print_Area" localSheetId="22">'400 Validations'!$A$1:$I$5</definedName>
    <definedName name="_xlnm.Print_Area" localSheetId="23">'500'!$A$1:$O$76</definedName>
    <definedName name="_xlnm.Print_Area" localSheetId="24">'500 Validations'!$C$2:$J$39</definedName>
    <definedName name="_xlnm.Print_Area" localSheetId="25">'501'!$A$1:$P$128</definedName>
    <definedName name="_xlnm.Print_Area" localSheetId="26">'502'!$A$1:$M$74</definedName>
    <definedName name="_xlnm.Print_Area" localSheetId="27">'502 Validations'!$A$1:$J$38</definedName>
    <definedName name="_xlnm.Print_Area" localSheetId="28">'503'!$A$1:$N$132</definedName>
    <definedName name="_xlnm.Print_Area" localSheetId="29">'510'!$A$1:$M$74</definedName>
    <definedName name="_xlnm.Print_Area" localSheetId="30">'510 Validations'!$A$1:$J$40</definedName>
    <definedName name="_xlnm.Print_Area" localSheetId="32">'520'!$A$1:$L$142</definedName>
    <definedName name="_xlnm.Print_Area" localSheetId="33">'520 Validations'!$A$1:$J$30</definedName>
    <definedName name="_xlnm.Print_Area" localSheetId="36">'530'!$A$1:$K$25</definedName>
    <definedName name="_xlnm.Print_Area" localSheetId="37">'530 Validations'!$A$1:$J$5</definedName>
    <definedName name="_xlnm.Print_Area" localSheetId="38">'531'!$A$1:$J$20</definedName>
    <definedName name="_xlnm.Print_Area" localSheetId="39">'531 Validations'!$A$1:$I$4</definedName>
    <definedName name="_xlnm.Print_Area" localSheetId="40">'540'!$A$1:$O$49</definedName>
    <definedName name="_xlnm.Print_Area" localSheetId="41">'541'!$A$1:$J$53</definedName>
    <definedName name="_xlnm.Print_Area" localSheetId="42">'550'!$A$1:$P$49</definedName>
    <definedName name="_xlnm.Print_Area" localSheetId="43">'550 Validations'!$A$1:$I$5</definedName>
    <definedName name="_xlnm.Print_Area" localSheetId="44">'560'!$A$1:$J$48</definedName>
    <definedName name="_xlnm.Print_Area" localSheetId="45">'560 Validations'!$A$1:$J$5</definedName>
    <definedName name="_xlnm.Print_Area" localSheetId="46">'561'!$A$1:$S$44</definedName>
    <definedName name="_xlnm.Print_Area" localSheetId="47">'561 Validations'!$A$1:$J$4</definedName>
    <definedName name="_xlnm.Print_Area" localSheetId="48">'562'!$A$1:$G$18</definedName>
    <definedName name="_xlnm.Print_Area" localSheetId="49">'562 Validations'!$A$1:$I$4</definedName>
    <definedName name="_xlnm.Print_Area" localSheetId="51">'570 Validations'!$A$1:$J$4</definedName>
    <definedName name="_xlnm.Print_Area" localSheetId="52">'571'!$A$1:$J$55</definedName>
    <definedName name="_xlnm.Print_Area" localSheetId="53">'600'!$A$1:$J$161</definedName>
    <definedName name="_xlnm.Print_Area" localSheetId="55">'600 format'!$A$1:$J$151</definedName>
    <definedName name="_xlnm.Print_Area" localSheetId="54">'600 formulae'!$A$1:$J$151</definedName>
    <definedName name="_xlnm.Print_Area" localSheetId="56">'600 unannotated'!$A$1:$J$151</definedName>
    <definedName name="_xlnm.Print_Area" localSheetId="3">Key!$B$1:$E$19</definedName>
    <definedName name="_xlnm.Print_Area" localSheetId="4">'LCR Notes 309 - 314'!$B$1:$D$76</definedName>
    <definedName name="_xlnm.Print_Area" localSheetId="5">'LCR Notes 500 - 571'!$B$1:$D$8</definedName>
    <definedName name="_xlnm.Print_Titles" localSheetId="7">'012'!$1:$8</definedName>
    <definedName name="_xlnm.Print_Titles" localSheetId="8">'012 Validations'!$1:$3</definedName>
    <definedName name="_xlnm.Print_Titles" localSheetId="10">'309 Validations'!$1:$3</definedName>
    <definedName name="_xlnm.Print_Titles" localSheetId="12">'310 Validations'!$1:$3</definedName>
    <definedName name="_xlnm.Print_Titles" localSheetId="14">'311 Validations'!$1:$3</definedName>
    <definedName name="_xlnm.Print_Titles" localSheetId="16">'312 Validations'!$1:$3</definedName>
    <definedName name="_xlnm.Print_Titles" localSheetId="18">'313 Validations'!$1:$3</definedName>
    <definedName name="_xlnm.Print_Titles" localSheetId="20">'314 Validations'!$1:$3</definedName>
    <definedName name="_xlnm.Print_Titles" localSheetId="21">'400'!$1:$6</definedName>
    <definedName name="_xlnm.Print_Titles" localSheetId="22">'400 Validations'!$1:$3</definedName>
    <definedName name="_xlnm.Print_Titles" localSheetId="23">'500'!$1:$6</definedName>
    <definedName name="_xlnm.Print_Titles" localSheetId="24">'500 Validations'!$1:$3</definedName>
    <definedName name="_xlnm.Print_Titles" localSheetId="25">'501'!$1:$6</definedName>
    <definedName name="_xlnm.Print_Titles" localSheetId="26">'502'!$1:$6</definedName>
    <definedName name="_xlnm.Print_Titles" localSheetId="27">'502 Validations'!$1:$3</definedName>
    <definedName name="_xlnm.Print_Titles" localSheetId="28">'503'!$1:$6</definedName>
    <definedName name="_xlnm.Print_Titles" localSheetId="29">'510'!$1:$6</definedName>
    <definedName name="_xlnm.Print_Titles" localSheetId="30">'510 Validations'!$1:$3</definedName>
    <definedName name="_xlnm.Print_Titles" localSheetId="31">'511'!$1:$6</definedName>
    <definedName name="_xlnm.Print_Titles" localSheetId="32">'520'!$1:$6</definedName>
    <definedName name="_xlnm.Print_Titles" localSheetId="33">'520 Validations'!$1:$3</definedName>
    <definedName name="_xlnm.Print_Titles" localSheetId="34">'521'!$1:$6</definedName>
    <definedName name="_xlnm.Print_Titles" localSheetId="36">'530'!$1:$6</definedName>
    <definedName name="_xlnm.Print_Titles" localSheetId="39">'531 Validations'!$1:$3</definedName>
    <definedName name="_xlnm.Print_Titles" localSheetId="40">'540'!$1:$6</definedName>
    <definedName name="_xlnm.Print_Titles" localSheetId="42">'550'!$1:$6</definedName>
    <definedName name="_xlnm.Print_Titles" localSheetId="50">'570'!$1:$6</definedName>
    <definedName name="_xlnm.Print_Titles" localSheetId="52">'571'!$1:$6</definedName>
    <definedName name="_xlnm.Print_Titles" localSheetId="53">'600'!$19:$21</definedName>
    <definedName name="_xlnm.Print_Titles" localSheetId="55">'600 format'!$19:$21</definedName>
    <definedName name="_xlnm.Print_Titles" localSheetId="54">'600 formulae'!$19:$21</definedName>
    <definedName name="_xlnm.Print_Titles" localSheetId="56">'600 unannotated'!$19:$21</definedName>
    <definedName name="_xlnm.Print_Titles" localSheetId="4">'LCR Notes 309 - 314'!$1:$3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 i="27" l="1"/>
  <c r="C54" i="32" l="1"/>
  <c r="E23" i="62" l="1"/>
  <c r="D23" i="62"/>
  <c r="E12" i="62"/>
  <c r="D12" i="62"/>
  <c r="J3" i="62"/>
  <c r="E148" i="61" l="1"/>
  <c r="E146" i="61"/>
  <c r="E140" i="61"/>
  <c r="E138" i="61"/>
  <c r="E131" i="61"/>
  <c r="E130" i="61"/>
  <c r="E141" i="61" s="1"/>
  <c r="E123" i="61"/>
  <c r="E122" i="61"/>
  <c r="E110" i="61"/>
  <c r="E109" i="61"/>
  <c r="E103" i="61"/>
  <c r="E96" i="61"/>
  <c r="E95" i="61"/>
  <c r="E89" i="61"/>
  <c r="E72" i="61"/>
  <c r="E70" i="61"/>
  <c r="E65" i="61"/>
  <c r="E62" i="61"/>
  <c r="E63" i="61" s="1"/>
  <c r="E57" i="61"/>
  <c r="E50" i="61"/>
  <c r="E124" i="61" s="1"/>
  <c r="E46" i="61"/>
  <c r="E47" i="61" s="1"/>
  <c r="E23" i="61"/>
  <c r="D23" i="61"/>
  <c r="E12" i="61"/>
  <c r="D12" i="61"/>
  <c r="J3" i="61"/>
  <c r="E56" i="61" l="1"/>
  <c r="E51" i="61"/>
  <c r="E125" i="61" s="1"/>
  <c r="E148" i="60" l="1"/>
  <c r="E146" i="60"/>
  <c r="E140" i="60"/>
  <c r="E138" i="60"/>
  <c r="E130" i="60"/>
  <c r="E131" i="60"/>
  <c r="E123" i="60"/>
  <c r="E122" i="60"/>
  <c r="E110" i="60"/>
  <c r="E109" i="60"/>
  <c r="E103" i="60"/>
  <c r="E96" i="60"/>
  <c r="E89" i="60"/>
  <c r="E72" i="60"/>
  <c r="E70" i="60"/>
  <c r="E65" i="60"/>
  <c r="E62" i="60"/>
  <c r="E50" i="60"/>
  <c r="E46" i="60"/>
  <c r="J3" i="60"/>
  <c r="E63" i="60" l="1"/>
  <c r="E47" i="60"/>
  <c r="E51" i="60"/>
  <c r="E124" i="60"/>
  <c r="E57" i="60"/>
  <c r="E56" i="60"/>
  <c r="E141" i="60"/>
  <c r="E95" i="60"/>
  <c r="E125" i="60" l="1"/>
  <c r="E23" i="30"/>
  <c r="D23" i="30"/>
  <c r="E12" i="30" l="1"/>
  <c r="D12" i="30"/>
  <c r="E140" i="30" l="1"/>
  <c r="E130" i="30" l="1"/>
  <c r="E72" i="30"/>
  <c r="E141" i="30" l="1"/>
  <c r="E70" i="30"/>
  <c r="E148" i="30"/>
  <c r="E46" i="30" l="1"/>
  <c r="E50" i="30"/>
  <c r="E51" i="30" s="1"/>
  <c r="E52" i="30"/>
  <c r="E47" i="30" l="1"/>
  <c r="E56" i="30"/>
  <c r="E53" i="30"/>
  <c r="E54" i="30"/>
  <c r="E57" i="30" s="1"/>
  <c r="C58" i="32" l="1"/>
  <c r="C56" i="32"/>
  <c r="C52" i="32"/>
  <c r="C50" i="32"/>
  <c r="C46" i="32"/>
  <c r="C44" i="32"/>
  <c r="C41" i="32"/>
  <c r="C38" i="32"/>
  <c r="C35" i="32"/>
  <c r="C32" i="32"/>
  <c r="C15" i="32"/>
  <c r="E19" i="24" l="1"/>
  <c r="C92" i="20" l="1"/>
  <c r="C66" i="20"/>
  <c r="C40" i="20"/>
  <c r="C14" i="20"/>
  <c r="Z18" i="15" l="1"/>
  <c r="S18" i="15"/>
  <c r="R18" i="15"/>
  <c r="Q18" i="15"/>
  <c r="P18" i="15"/>
  <c r="O18" i="15"/>
  <c r="N18" i="15"/>
  <c r="Z19" i="15" l="1"/>
  <c r="S19" i="15"/>
  <c r="R19" i="15"/>
  <c r="Q19" i="15"/>
  <c r="P19" i="15"/>
  <c r="O19" i="15"/>
  <c r="N19" i="15"/>
  <c r="L17" i="27" l="1"/>
  <c r="E16" i="27" l="1"/>
  <c r="J3" i="30" l="1"/>
  <c r="J4" i="28"/>
  <c r="F4" i="50"/>
  <c r="Q4" i="48"/>
  <c r="J4" i="27"/>
  <c r="J4" i="26"/>
  <c r="J4" i="25"/>
  <c r="L4" i="24"/>
  <c r="J4" i="23"/>
  <c r="K4" i="22"/>
  <c r="I4" i="20"/>
  <c r="L4" i="19"/>
  <c r="K4" i="18"/>
  <c r="M4" i="17"/>
  <c r="N4" i="16"/>
  <c r="M4" i="15"/>
  <c r="N4" i="14"/>
  <c r="M4" i="13"/>
  <c r="G4" i="12"/>
  <c r="L4" i="11"/>
  <c r="K4" i="10"/>
  <c r="V5" i="9"/>
  <c r="N4" i="8"/>
  <c r="N4" i="6"/>
  <c r="L5" i="5"/>
  <c r="G29" i="42" l="1"/>
  <c r="G29" i="41"/>
  <c r="G30" i="40"/>
  <c r="G40" i="42" l="1"/>
  <c r="G39" i="42"/>
  <c r="G38" i="42"/>
  <c r="G37" i="42"/>
  <c r="G36" i="42"/>
  <c r="G35" i="42"/>
  <c r="G34" i="42"/>
  <c r="G33" i="42"/>
  <c r="G32" i="42"/>
  <c r="G31" i="42"/>
  <c r="G30" i="42"/>
  <c r="G28" i="42"/>
  <c r="G27" i="42"/>
  <c r="G26" i="42"/>
  <c r="G38" i="41"/>
  <c r="G37" i="41"/>
  <c r="G36" i="41"/>
  <c r="G35" i="41"/>
  <c r="G34" i="41"/>
  <c r="G33" i="41"/>
  <c r="G32" i="41"/>
  <c r="G31" i="41"/>
  <c r="G30" i="41"/>
  <c r="G28" i="41"/>
  <c r="G27" i="41"/>
  <c r="G26" i="41"/>
  <c r="G25" i="41"/>
  <c r="G24" i="41"/>
  <c r="G26" i="40"/>
  <c r="G27" i="40"/>
  <c r="G28" i="40"/>
  <c r="G29" i="40"/>
  <c r="G31" i="40"/>
  <c r="G32" i="40"/>
  <c r="G33" i="40"/>
  <c r="G34" i="40"/>
  <c r="G35" i="40"/>
  <c r="G36" i="40"/>
  <c r="G37" i="40"/>
  <c r="G38" i="40"/>
  <c r="G39" i="40"/>
  <c r="G25" i="40"/>
  <c r="C27" i="32" l="1"/>
  <c r="C25" i="32"/>
  <c r="C23" i="32"/>
  <c r="C21" i="32"/>
  <c r="C19" i="32"/>
  <c r="C17" i="32"/>
  <c r="E146" i="30" l="1"/>
  <c r="E139" i="30"/>
  <c r="E138" i="30"/>
  <c r="E123" i="30"/>
  <c r="E122" i="30"/>
  <c r="E89" i="30"/>
  <c r="E78" i="30"/>
  <c r="E79" i="30"/>
  <c r="E65" i="30"/>
  <c r="E62" i="30"/>
  <c r="E110" i="30"/>
  <c r="E103" i="30"/>
  <c r="E133" i="30"/>
  <c r="E20" i="24"/>
  <c r="Z17" i="15"/>
  <c r="S17" i="15"/>
  <c r="Y20" i="15" s="1"/>
  <c r="R17" i="15"/>
  <c r="X20" i="15" s="1"/>
  <c r="Q17" i="15"/>
  <c r="W20" i="15" s="1"/>
  <c r="P17" i="15"/>
  <c r="V20" i="15" s="1"/>
  <c r="O17" i="15"/>
  <c r="U20" i="15" s="1"/>
  <c r="N17" i="15"/>
  <c r="H26" i="4"/>
  <c r="H25" i="4"/>
  <c r="H24" i="4"/>
  <c r="H23" i="4"/>
  <c r="H22" i="4"/>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K910" i="2" s="1"/>
  <c r="G909" i="2"/>
  <c r="G908" i="2"/>
  <c r="K908" i="2" s="1"/>
  <c r="G907" i="2"/>
  <c r="K907" i="2" s="1"/>
  <c r="G906" i="2"/>
  <c r="K906" i="2" s="1"/>
  <c r="G905" i="2"/>
  <c r="G904" i="2"/>
  <c r="K904" i="2" s="1"/>
  <c r="G903" i="2"/>
  <c r="K903" i="2" s="1"/>
  <c r="G902" i="2"/>
  <c r="K902" i="2" s="1"/>
  <c r="G901" i="2"/>
  <c r="G900" i="2"/>
  <c r="K900" i="2" s="1"/>
  <c r="G899" i="2"/>
  <c r="K899" i="2" s="1"/>
  <c r="G898" i="2"/>
  <c r="K898" i="2" s="1"/>
  <c r="G897" i="2"/>
  <c r="G896" i="2"/>
  <c r="K896" i="2" s="1"/>
  <c r="G895" i="2"/>
  <c r="K895" i="2" s="1"/>
  <c r="G894" i="2"/>
  <c r="K894" i="2" s="1"/>
  <c r="G893" i="2"/>
  <c r="G892" i="2"/>
  <c r="K892" i="2" s="1"/>
  <c r="G891" i="2"/>
  <c r="K891" i="2" s="1"/>
  <c r="G890" i="2"/>
  <c r="K890" i="2" s="1"/>
  <c r="G889" i="2"/>
  <c r="G888" i="2"/>
  <c r="K888" i="2" s="1"/>
  <c r="G887" i="2"/>
  <c r="K887" i="2" s="1"/>
  <c r="G886" i="2"/>
  <c r="K886" i="2" s="1"/>
  <c r="G885" i="2"/>
  <c r="G884" i="2"/>
  <c r="K884" i="2" s="1"/>
  <c r="G883" i="2"/>
  <c r="K883" i="2" s="1"/>
  <c r="G882" i="2"/>
  <c r="K882" i="2" s="1"/>
  <c r="G881" i="2"/>
  <c r="G880" i="2"/>
  <c r="K880" i="2" s="1"/>
  <c r="G879" i="2"/>
  <c r="K879" i="2" s="1"/>
  <c r="G878" i="2"/>
  <c r="K878" i="2" s="1"/>
  <c r="G877" i="2"/>
  <c r="G876" i="2"/>
  <c r="K876" i="2" s="1"/>
  <c r="G875" i="2"/>
  <c r="K875" i="2" s="1"/>
  <c r="G874" i="2"/>
  <c r="K874" i="2" s="1"/>
  <c r="G873" i="2"/>
  <c r="G872" i="2"/>
  <c r="K872" i="2" s="1"/>
  <c r="G871" i="2"/>
  <c r="K871" i="2" s="1"/>
  <c r="G870" i="2"/>
  <c r="K870" i="2" s="1"/>
  <c r="G869" i="2"/>
  <c r="G868" i="2"/>
  <c r="K868" i="2" s="1"/>
  <c r="G867" i="2"/>
  <c r="K867" i="2" s="1"/>
  <c r="G866" i="2"/>
  <c r="K866" i="2" s="1"/>
  <c r="G865" i="2"/>
  <c r="K865" i="2" s="1"/>
  <c r="G864" i="2"/>
  <c r="K864" i="2" s="1"/>
  <c r="G863" i="2"/>
  <c r="K863" i="2" s="1"/>
  <c r="G862" i="2"/>
  <c r="K862" i="2" s="1"/>
  <c r="G861" i="2"/>
  <c r="K861" i="2" s="1"/>
  <c r="G860" i="2"/>
  <c r="K860" i="2" s="1"/>
  <c r="G859" i="2"/>
  <c r="K859" i="2" s="1"/>
  <c r="G858" i="2"/>
  <c r="K858" i="2" s="1"/>
  <c r="G857" i="2"/>
  <c r="K857" i="2" s="1"/>
  <c r="G856" i="2"/>
  <c r="K856" i="2" s="1"/>
  <c r="G855" i="2"/>
  <c r="K855" i="2" s="1"/>
  <c r="G854" i="2"/>
  <c r="K854" i="2" s="1"/>
  <c r="G853" i="2"/>
  <c r="K853" i="2" s="1"/>
  <c r="G852" i="2"/>
  <c r="K852" i="2" s="1"/>
  <c r="G851" i="2"/>
  <c r="K851" i="2" s="1"/>
  <c r="G850" i="2"/>
  <c r="K850" i="2" s="1"/>
  <c r="G849" i="2"/>
  <c r="K849" i="2" s="1"/>
  <c r="G848" i="2"/>
  <c r="K848" i="2" s="1"/>
  <c r="G847" i="2"/>
  <c r="K847" i="2" s="1"/>
  <c r="G846" i="2"/>
  <c r="K846" i="2" s="1"/>
  <c r="G845" i="2"/>
  <c r="K845" i="2" s="1"/>
  <c r="G844" i="2"/>
  <c r="K844" i="2" s="1"/>
  <c r="G843" i="2"/>
  <c r="K843" i="2" s="1"/>
  <c r="G842" i="2"/>
  <c r="K842" i="2" s="1"/>
  <c r="G841" i="2"/>
  <c r="K841" i="2" s="1"/>
  <c r="G840" i="2"/>
  <c r="K840" i="2" s="1"/>
  <c r="G839" i="2"/>
  <c r="K839" i="2" s="1"/>
  <c r="G838" i="2"/>
  <c r="K838" i="2" s="1"/>
  <c r="G837" i="2"/>
  <c r="K837" i="2" s="1"/>
  <c r="G836" i="2"/>
  <c r="K836" i="2" s="1"/>
  <c r="G835" i="2"/>
  <c r="K835" i="2" s="1"/>
  <c r="G834" i="2"/>
  <c r="K834" i="2" s="1"/>
  <c r="G833" i="2"/>
  <c r="K833" i="2" s="1"/>
  <c r="G832" i="2"/>
  <c r="K832" i="2" s="1"/>
  <c r="G831" i="2"/>
  <c r="K831" i="2" s="1"/>
  <c r="G830" i="2"/>
  <c r="K830" i="2" s="1"/>
  <c r="G829" i="2"/>
  <c r="K829" i="2" s="1"/>
  <c r="G828" i="2"/>
  <c r="K828" i="2" s="1"/>
  <c r="G827" i="2"/>
  <c r="K827" i="2" s="1"/>
  <c r="G826" i="2"/>
  <c r="K826" i="2" s="1"/>
  <c r="G825" i="2"/>
  <c r="K825" i="2" s="1"/>
  <c r="G824" i="2"/>
  <c r="K824" i="2" s="1"/>
  <c r="G823" i="2"/>
  <c r="K823" i="2" s="1"/>
  <c r="G822" i="2"/>
  <c r="K822" i="2" s="1"/>
  <c r="G821" i="2"/>
  <c r="K821" i="2" s="1"/>
  <c r="G820" i="2"/>
  <c r="K820" i="2" s="1"/>
  <c r="G819" i="2"/>
  <c r="K819" i="2" s="1"/>
  <c r="G818" i="2"/>
  <c r="K818" i="2" s="1"/>
  <c r="G817" i="2"/>
  <c r="K817" i="2" s="1"/>
  <c r="G816" i="2"/>
  <c r="K816" i="2" s="1"/>
  <c r="G815" i="2"/>
  <c r="K815" i="2" s="1"/>
  <c r="G814" i="2"/>
  <c r="K814" i="2" s="1"/>
  <c r="G813" i="2"/>
  <c r="K813" i="2" s="1"/>
  <c r="G812" i="2"/>
  <c r="K812" i="2" s="1"/>
  <c r="G811" i="2"/>
  <c r="K811" i="2" s="1"/>
  <c r="G810" i="2"/>
  <c r="K810" i="2" s="1"/>
  <c r="G809" i="2"/>
  <c r="K809" i="2" s="1"/>
  <c r="G808" i="2"/>
  <c r="K808" i="2" s="1"/>
  <c r="G807" i="2"/>
  <c r="K807" i="2" s="1"/>
  <c r="G806" i="2"/>
  <c r="K806" i="2" s="1"/>
  <c r="G805" i="2"/>
  <c r="K805" i="2" s="1"/>
  <c r="G804" i="2"/>
  <c r="K804" i="2" s="1"/>
  <c r="G803" i="2"/>
  <c r="K803" i="2" s="1"/>
  <c r="G802" i="2"/>
  <c r="K802" i="2" s="1"/>
  <c r="G801" i="2"/>
  <c r="K801" i="2" s="1"/>
  <c r="G800" i="2"/>
  <c r="K800" i="2" s="1"/>
  <c r="G799" i="2"/>
  <c r="K799" i="2" s="1"/>
  <c r="G798" i="2"/>
  <c r="K798" i="2" s="1"/>
  <c r="G797" i="2"/>
  <c r="K797" i="2" s="1"/>
  <c r="G796" i="2"/>
  <c r="K796" i="2" s="1"/>
  <c r="G795" i="2"/>
  <c r="K795" i="2" s="1"/>
  <c r="G794" i="2"/>
  <c r="K794" i="2" s="1"/>
  <c r="G793" i="2"/>
  <c r="K793" i="2" s="1"/>
  <c r="G792" i="2"/>
  <c r="K792" i="2" s="1"/>
  <c r="G791" i="2"/>
  <c r="K791" i="2" s="1"/>
  <c r="G790" i="2"/>
  <c r="K790" i="2" s="1"/>
  <c r="G789" i="2"/>
  <c r="K789" i="2" s="1"/>
  <c r="G788" i="2"/>
  <c r="K788" i="2" s="1"/>
  <c r="G787" i="2"/>
  <c r="K787" i="2" s="1"/>
  <c r="G786" i="2"/>
  <c r="K786" i="2" s="1"/>
  <c r="G785" i="2"/>
  <c r="K785" i="2" s="1"/>
  <c r="G784" i="2"/>
  <c r="K784" i="2" s="1"/>
  <c r="G783" i="2"/>
  <c r="K783" i="2" s="1"/>
  <c r="G782" i="2"/>
  <c r="K782" i="2" s="1"/>
  <c r="G781" i="2"/>
  <c r="K781" i="2" s="1"/>
  <c r="G780" i="2"/>
  <c r="K780" i="2" s="1"/>
  <c r="G779" i="2"/>
  <c r="K779" i="2" s="1"/>
  <c r="G778" i="2"/>
  <c r="K778" i="2" s="1"/>
  <c r="G777" i="2"/>
  <c r="K777" i="2" s="1"/>
  <c r="G776" i="2"/>
  <c r="K776" i="2" s="1"/>
  <c r="G775" i="2"/>
  <c r="K775" i="2" s="1"/>
  <c r="G774" i="2"/>
  <c r="K774" i="2" s="1"/>
  <c r="G773" i="2"/>
  <c r="K773" i="2" s="1"/>
  <c r="G772" i="2"/>
  <c r="K772" i="2" s="1"/>
  <c r="G771" i="2"/>
  <c r="K771" i="2" s="1"/>
  <c r="G770" i="2"/>
  <c r="K770" i="2" s="1"/>
  <c r="G769" i="2"/>
  <c r="K769" i="2" s="1"/>
  <c r="G768" i="2"/>
  <c r="K768" i="2" s="1"/>
  <c r="G767" i="2"/>
  <c r="K767" i="2" s="1"/>
  <c r="G766" i="2"/>
  <c r="K766" i="2" s="1"/>
  <c r="G765" i="2"/>
  <c r="K765" i="2" s="1"/>
  <c r="G764" i="2"/>
  <c r="K764" i="2" s="1"/>
  <c r="G763" i="2"/>
  <c r="K763" i="2" s="1"/>
  <c r="G762" i="2"/>
  <c r="G761" i="2"/>
  <c r="K761" i="2" s="1"/>
  <c r="G760" i="2"/>
  <c r="G759" i="2"/>
  <c r="K759" i="2" s="1"/>
  <c r="G758" i="2"/>
  <c r="G757" i="2"/>
  <c r="K757" i="2" s="1"/>
  <c r="G756" i="2"/>
  <c r="G755" i="2"/>
  <c r="K755" i="2" s="1"/>
  <c r="G754" i="2"/>
  <c r="G753" i="2"/>
  <c r="K753" i="2" s="1"/>
  <c r="G752" i="2"/>
  <c r="K752" i="2" s="1"/>
  <c r="G751" i="2"/>
  <c r="G750" i="2"/>
  <c r="K750" i="2" s="1"/>
  <c r="G749" i="2"/>
  <c r="K749" i="2" s="1"/>
  <c r="G748" i="2"/>
  <c r="K748" i="2" s="1"/>
  <c r="G747" i="2"/>
  <c r="G746" i="2"/>
  <c r="K746" i="2" s="1"/>
  <c r="G745" i="2"/>
  <c r="K745" i="2" s="1"/>
  <c r="G744" i="2"/>
  <c r="K744" i="2" s="1"/>
  <c r="G743" i="2"/>
  <c r="G742" i="2"/>
  <c r="K742" i="2" s="1"/>
  <c r="G741" i="2"/>
  <c r="K741" i="2" s="1"/>
  <c r="G740" i="2"/>
  <c r="G739" i="2"/>
  <c r="G738" i="2"/>
  <c r="K738" i="2" s="1"/>
  <c r="G737" i="2"/>
  <c r="K737" i="2" s="1"/>
  <c r="G736" i="2"/>
  <c r="K736" i="2" s="1"/>
  <c r="G735" i="2"/>
  <c r="G734" i="2"/>
  <c r="K734" i="2" s="1"/>
  <c r="G733" i="2"/>
  <c r="K733" i="2" s="1"/>
  <c r="G732" i="2"/>
  <c r="K732" i="2" s="1"/>
  <c r="G731" i="2"/>
  <c r="G730" i="2"/>
  <c r="K730" i="2" s="1"/>
  <c r="G729" i="2"/>
  <c r="K729" i="2" s="1"/>
  <c r="G728" i="2"/>
  <c r="K728" i="2" s="1"/>
  <c r="G727" i="2"/>
  <c r="G726" i="2"/>
  <c r="K726" i="2" s="1"/>
  <c r="G725" i="2"/>
  <c r="K725" i="2" s="1"/>
  <c r="G724" i="2"/>
  <c r="G723" i="2"/>
  <c r="G722" i="2"/>
  <c r="K722" i="2" s="1"/>
  <c r="G721" i="2"/>
  <c r="K721" i="2" s="1"/>
  <c r="G720" i="2"/>
  <c r="K720" i="2" s="1"/>
  <c r="G719" i="2"/>
  <c r="G718" i="2"/>
  <c r="K718" i="2" s="1"/>
  <c r="G717" i="2"/>
  <c r="K717" i="2" s="1"/>
  <c r="G716" i="2"/>
  <c r="K716" i="2" s="1"/>
  <c r="G715" i="2"/>
  <c r="G714" i="2"/>
  <c r="K714" i="2" s="1"/>
  <c r="G713" i="2"/>
  <c r="K713" i="2" s="1"/>
  <c r="G712" i="2"/>
  <c r="K712" i="2" s="1"/>
  <c r="G711" i="2"/>
  <c r="G710" i="2"/>
  <c r="K710" i="2" s="1"/>
  <c r="G709" i="2"/>
  <c r="K709" i="2" s="1"/>
  <c r="G708" i="2"/>
  <c r="G707" i="2"/>
  <c r="G706" i="2"/>
  <c r="K706" i="2" s="1"/>
  <c r="G705" i="2"/>
  <c r="K705" i="2" s="1"/>
  <c r="G704" i="2"/>
  <c r="K704" i="2" s="1"/>
  <c r="G703" i="2"/>
  <c r="G702" i="2"/>
  <c r="K702" i="2" s="1"/>
  <c r="G701" i="2"/>
  <c r="K701" i="2" s="1"/>
  <c r="G700" i="2"/>
  <c r="K700" i="2" s="1"/>
  <c r="G699" i="2"/>
  <c r="G698" i="2"/>
  <c r="K698" i="2" s="1"/>
  <c r="G697" i="2"/>
  <c r="K697" i="2" s="1"/>
  <c r="G696" i="2"/>
  <c r="K696" i="2" s="1"/>
  <c r="G695" i="2"/>
  <c r="G694" i="2"/>
  <c r="K694" i="2" s="1"/>
  <c r="G693" i="2"/>
  <c r="K693" i="2" s="1"/>
  <c r="G692" i="2"/>
  <c r="G691" i="2"/>
  <c r="G690" i="2"/>
  <c r="K690" i="2" s="1"/>
  <c r="G689" i="2"/>
  <c r="K689" i="2" s="1"/>
  <c r="G688" i="2"/>
  <c r="K688" i="2" s="1"/>
  <c r="G687" i="2"/>
  <c r="G686" i="2"/>
  <c r="K686" i="2" s="1"/>
  <c r="G685" i="2"/>
  <c r="K685" i="2" s="1"/>
  <c r="G684" i="2"/>
  <c r="K684" i="2" s="1"/>
  <c r="G683" i="2"/>
  <c r="G682" i="2"/>
  <c r="K682" i="2" s="1"/>
  <c r="G681" i="2"/>
  <c r="K681" i="2" s="1"/>
  <c r="G680" i="2"/>
  <c r="K680" i="2" s="1"/>
  <c r="G679" i="2"/>
  <c r="G678" i="2"/>
  <c r="K678" i="2" s="1"/>
  <c r="G677" i="2"/>
  <c r="K677" i="2" s="1"/>
  <c r="G676" i="2"/>
  <c r="G675" i="2"/>
  <c r="G674" i="2"/>
  <c r="K674" i="2" s="1"/>
  <c r="G673" i="2"/>
  <c r="K673" i="2" s="1"/>
  <c r="G672" i="2"/>
  <c r="K672" i="2" s="1"/>
  <c r="G671" i="2"/>
  <c r="G670" i="2"/>
  <c r="K670" i="2" s="1"/>
  <c r="G669" i="2"/>
  <c r="K669" i="2" s="1"/>
  <c r="G668" i="2"/>
  <c r="K668" i="2" s="1"/>
  <c r="G667" i="2"/>
  <c r="G666" i="2"/>
  <c r="K666" i="2" s="1"/>
  <c r="G665" i="2"/>
  <c r="K665" i="2" s="1"/>
  <c r="G664" i="2"/>
  <c r="K664" i="2" s="1"/>
  <c r="G663" i="2"/>
  <c r="G662" i="2"/>
  <c r="K662" i="2" s="1"/>
  <c r="G661" i="2"/>
  <c r="K661" i="2" s="1"/>
  <c r="G660" i="2"/>
  <c r="G659" i="2"/>
  <c r="K659" i="2" s="1"/>
  <c r="G658" i="2"/>
  <c r="H658" i="2" s="1"/>
  <c r="I658" i="2" s="1"/>
  <c r="G657" i="2"/>
  <c r="K657" i="2" s="1"/>
  <c r="G656" i="2"/>
  <c r="G655" i="2"/>
  <c r="K655" i="2" s="1"/>
  <c r="G654" i="2"/>
  <c r="H654" i="2" s="1"/>
  <c r="I654" i="2" s="1"/>
  <c r="G653" i="2"/>
  <c r="H653" i="2" s="1"/>
  <c r="I653" i="2" s="1"/>
  <c r="G652" i="2"/>
  <c r="G651" i="2"/>
  <c r="K651" i="2" s="1"/>
  <c r="G650" i="2"/>
  <c r="H650" i="2" s="1"/>
  <c r="I650" i="2" s="1"/>
  <c r="G649" i="2"/>
  <c r="K649" i="2" s="1"/>
  <c r="G648" i="2"/>
  <c r="G647" i="2"/>
  <c r="K647" i="2" s="1"/>
  <c r="G646" i="2"/>
  <c r="H646" i="2" s="1"/>
  <c r="I646" i="2" s="1"/>
  <c r="G645" i="2"/>
  <c r="K645" i="2" s="1"/>
  <c r="G644" i="2"/>
  <c r="G643" i="2"/>
  <c r="K643" i="2" s="1"/>
  <c r="G642" i="2"/>
  <c r="H642" i="2" s="1"/>
  <c r="I642" i="2" s="1"/>
  <c r="G641" i="2"/>
  <c r="K641" i="2" s="1"/>
  <c r="G640" i="2"/>
  <c r="G639" i="2"/>
  <c r="K639" i="2" s="1"/>
  <c r="G638" i="2"/>
  <c r="H638" i="2" s="1"/>
  <c r="I638" i="2" s="1"/>
  <c r="G637" i="2"/>
  <c r="K637" i="2" s="1"/>
  <c r="G636" i="2"/>
  <c r="G635" i="2"/>
  <c r="K635" i="2" s="1"/>
  <c r="G634" i="2"/>
  <c r="H634" i="2" s="1"/>
  <c r="I634" i="2" s="1"/>
  <c r="G633" i="2"/>
  <c r="K633" i="2" s="1"/>
  <c r="G632" i="2"/>
  <c r="G631" i="2"/>
  <c r="K631" i="2" s="1"/>
  <c r="G630" i="2"/>
  <c r="H630" i="2" s="1"/>
  <c r="I630" i="2" s="1"/>
  <c r="G629" i="2"/>
  <c r="K629" i="2" s="1"/>
  <c r="G628" i="2"/>
  <c r="G627" i="2"/>
  <c r="K627" i="2" s="1"/>
  <c r="G626" i="2"/>
  <c r="H626" i="2" s="1"/>
  <c r="I626" i="2" s="1"/>
  <c r="G625" i="2"/>
  <c r="K625" i="2" s="1"/>
  <c r="G624" i="2"/>
  <c r="G623" i="2"/>
  <c r="K623" i="2" s="1"/>
  <c r="G622" i="2"/>
  <c r="H622" i="2" s="1"/>
  <c r="I622" i="2" s="1"/>
  <c r="G621" i="2"/>
  <c r="K621" i="2" s="1"/>
  <c r="G620" i="2"/>
  <c r="G619" i="2"/>
  <c r="K619" i="2" s="1"/>
  <c r="G618" i="2"/>
  <c r="H618" i="2" s="1"/>
  <c r="I618" i="2" s="1"/>
  <c r="G617" i="2"/>
  <c r="K617" i="2" s="1"/>
  <c r="G616" i="2"/>
  <c r="G615" i="2"/>
  <c r="K615" i="2" s="1"/>
  <c r="G614" i="2"/>
  <c r="H614" i="2" s="1"/>
  <c r="I614" i="2" s="1"/>
  <c r="G613" i="2"/>
  <c r="K613" i="2" s="1"/>
  <c r="G612" i="2"/>
  <c r="G611" i="2"/>
  <c r="K611" i="2" s="1"/>
  <c r="G610" i="2"/>
  <c r="H610" i="2" s="1"/>
  <c r="I610" i="2" s="1"/>
  <c r="G609" i="2"/>
  <c r="K609" i="2" s="1"/>
  <c r="G608" i="2"/>
  <c r="G607" i="2"/>
  <c r="K607" i="2" s="1"/>
  <c r="G606" i="2"/>
  <c r="H606" i="2" s="1"/>
  <c r="I606" i="2" s="1"/>
  <c r="G605" i="2"/>
  <c r="K605" i="2" s="1"/>
  <c r="G604" i="2"/>
  <c r="G603" i="2"/>
  <c r="K603" i="2" s="1"/>
  <c r="G602" i="2"/>
  <c r="H602" i="2" s="1"/>
  <c r="I602" i="2" s="1"/>
  <c r="G601" i="2"/>
  <c r="K601" i="2" s="1"/>
  <c r="G600" i="2"/>
  <c r="G599" i="2"/>
  <c r="K599" i="2" s="1"/>
  <c r="G598" i="2"/>
  <c r="H598" i="2" s="1"/>
  <c r="I598" i="2" s="1"/>
  <c r="G597" i="2"/>
  <c r="K597" i="2" s="1"/>
  <c r="G596" i="2"/>
  <c r="G595" i="2"/>
  <c r="K595" i="2" s="1"/>
  <c r="G594" i="2"/>
  <c r="H594" i="2" s="1"/>
  <c r="I594" i="2" s="1"/>
  <c r="G593" i="2"/>
  <c r="K593" i="2" s="1"/>
  <c r="G592" i="2"/>
  <c r="G591" i="2"/>
  <c r="K591" i="2" s="1"/>
  <c r="G590" i="2"/>
  <c r="H590" i="2" s="1"/>
  <c r="I590" i="2" s="1"/>
  <c r="G589" i="2"/>
  <c r="K589" i="2" s="1"/>
  <c r="G588" i="2"/>
  <c r="G587" i="2"/>
  <c r="K587" i="2" s="1"/>
  <c r="G586" i="2"/>
  <c r="H586" i="2" s="1"/>
  <c r="I586" i="2" s="1"/>
  <c r="G585" i="2"/>
  <c r="K585" i="2" s="1"/>
  <c r="G584" i="2"/>
  <c r="G583" i="2"/>
  <c r="K583" i="2" s="1"/>
  <c r="G582" i="2"/>
  <c r="H582" i="2" s="1"/>
  <c r="I582" i="2" s="1"/>
  <c r="G581" i="2"/>
  <c r="H581" i="2" s="1"/>
  <c r="I581" i="2" s="1"/>
  <c r="G580" i="2"/>
  <c r="G579" i="2"/>
  <c r="K579" i="2" s="1"/>
  <c r="G578" i="2"/>
  <c r="H578" i="2" s="1"/>
  <c r="I578" i="2" s="1"/>
  <c r="G577" i="2"/>
  <c r="H577" i="2" s="1"/>
  <c r="I577" i="2" s="1"/>
  <c r="G576" i="2"/>
  <c r="G575" i="2"/>
  <c r="K575" i="2" s="1"/>
  <c r="G574" i="2"/>
  <c r="H574" i="2" s="1"/>
  <c r="I574" i="2" s="1"/>
  <c r="G573" i="2"/>
  <c r="K573" i="2" s="1"/>
  <c r="G572" i="2"/>
  <c r="G571" i="2"/>
  <c r="K571" i="2" s="1"/>
  <c r="G570" i="2"/>
  <c r="H570" i="2" s="1"/>
  <c r="I570" i="2" s="1"/>
  <c r="G569" i="2"/>
  <c r="K569" i="2" s="1"/>
  <c r="G568" i="2"/>
  <c r="G567" i="2"/>
  <c r="K567" i="2" s="1"/>
  <c r="G566" i="2"/>
  <c r="H566" i="2" s="1"/>
  <c r="I566" i="2" s="1"/>
  <c r="G565" i="2"/>
  <c r="K565" i="2" s="1"/>
  <c r="G564" i="2"/>
  <c r="G563" i="2"/>
  <c r="K563" i="2" s="1"/>
  <c r="G562" i="2"/>
  <c r="H562" i="2" s="1"/>
  <c r="I562" i="2" s="1"/>
  <c r="G561" i="2"/>
  <c r="K561" i="2" s="1"/>
  <c r="G560" i="2"/>
  <c r="G559" i="2"/>
  <c r="K559" i="2" s="1"/>
  <c r="G558" i="2"/>
  <c r="H558" i="2" s="1"/>
  <c r="I558" i="2" s="1"/>
  <c r="G557" i="2"/>
  <c r="K557" i="2" s="1"/>
  <c r="G556" i="2"/>
  <c r="G555" i="2"/>
  <c r="K555" i="2" s="1"/>
  <c r="G554" i="2"/>
  <c r="H554" i="2" s="1"/>
  <c r="I554" i="2" s="1"/>
  <c r="G553" i="2"/>
  <c r="K553" i="2" s="1"/>
  <c r="G552" i="2"/>
  <c r="G551" i="2"/>
  <c r="K551" i="2" s="1"/>
  <c r="G550" i="2"/>
  <c r="H550" i="2" s="1"/>
  <c r="I550" i="2" s="1"/>
  <c r="G549" i="2"/>
  <c r="K549" i="2" s="1"/>
  <c r="G548" i="2"/>
  <c r="G547" i="2"/>
  <c r="K547" i="2" s="1"/>
  <c r="G546" i="2"/>
  <c r="H546" i="2" s="1"/>
  <c r="I546" i="2" s="1"/>
  <c r="G545" i="2"/>
  <c r="H545" i="2" s="1"/>
  <c r="I545" i="2" s="1"/>
  <c r="G544" i="2"/>
  <c r="G543" i="2"/>
  <c r="K543" i="2" s="1"/>
  <c r="G542" i="2"/>
  <c r="H542" i="2" s="1"/>
  <c r="I542" i="2" s="1"/>
  <c r="G541" i="2"/>
  <c r="H541" i="2" s="1"/>
  <c r="I541" i="2" s="1"/>
  <c r="G540" i="2"/>
  <c r="G539" i="2"/>
  <c r="K539" i="2" s="1"/>
  <c r="G538" i="2"/>
  <c r="H538" i="2" s="1"/>
  <c r="I538" i="2" s="1"/>
  <c r="G537" i="2"/>
  <c r="H537" i="2" s="1"/>
  <c r="I537" i="2" s="1"/>
  <c r="G536" i="2"/>
  <c r="G535" i="2"/>
  <c r="K535" i="2" s="1"/>
  <c r="G534" i="2"/>
  <c r="H534" i="2" s="1"/>
  <c r="I534" i="2" s="1"/>
  <c r="G533" i="2"/>
  <c r="H533" i="2" s="1"/>
  <c r="I533" i="2" s="1"/>
  <c r="G532" i="2"/>
  <c r="G531" i="2"/>
  <c r="K531" i="2" s="1"/>
  <c r="G530" i="2"/>
  <c r="H530" i="2" s="1"/>
  <c r="I530" i="2" s="1"/>
  <c r="G529" i="2"/>
  <c r="K529" i="2" s="1"/>
  <c r="G528" i="2"/>
  <c r="H528" i="2" s="1"/>
  <c r="I528" i="2" s="1"/>
  <c r="G527" i="2"/>
  <c r="K527" i="2" s="1"/>
  <c r="G526" i="2"/>
  <c r="H526" i="2" s="1"/>
  <c r="I526" i="2" s="1"/>
  <c r="G525" i="2"/>
  <c r="H525" i="2" s="1"/>
  <c r="I525" i="2" s="1"/>
  <c r="G524" i="2"/>
  <c r="G523" i="2"/>
  <c r="K523" i="2" s="1"/>
  <c r="G522" i="2"/>
  <c r="G521" i="2"/>
  <c r="H521" i="2" s="1"/>
  <c r="I521" i="2" s="1"/>
  <c r="G520" i="2"/>
  <c r="H520" i="2" s="1"/>
  <c r="I520" i="2" s="1"/>
  <c r="G519" i="2"/>
  <c r="K519" i="2" s="1"/>
  <c r="G518" i="2"/>
  <c r="H518" i="2" s="1"/>
  <c r="I518" i="2" s="1"/>
  <c r="G517" i="2"/>
  <c r="H517" i="2" s="1"/>
  <c r="I517" i="2" s="1"/>
  <c r="G516" i="2"/>
  <c r="H516" i="2" s="1"/>
  <c r="I516" i="2" s="1"/>
  <c r="G515" i="2"/>
  <c r="K515" i="2" s="1"/>
  <c r="G514" i="2"/>
  <c r="H514" i="2" s="1"/>
  <c r="I514" i="2" s="1"/>
  <c r="G513" i="2"/>
  <c r="K513" i="2" s="1"/>
  <c r="G512" i="2"/>
  <c r="H512" i="2" s="1"/>
  <c r="I512" i="2" s="1"/>
  <c r="G511" i="2"/>
  <c r="K511" i="2" s="1"/>
  <c r="G510" i="2"/>
  <c r="H510" i="2" s="1"/>
  <c r="I510" i="2" s="1"/>
  <c r="G509" i="2"/>
  <c r="H509" i="2" s="1"/>
  <c r="I509" i="2" s="1"/>
  <c r="G508" i="2"/>
  <c r="G507" i="2"/>
  <c r="K507" i="2" s="1"/>
  <c r="G506" i="2"/>
  <c r="G505" i="2"/>
  <c r="H505" i="2" s="1"/>
  <c r="I505" i="2" s="1"/>
  <c r="G504" i="2"/>
  <c r="H504" i="2" s="1"/>
  <c r="I504" i="2" s="1"/>
  <c r="G503" i="2"/>
  <c r="K503" i="2" s="1"/>
  <c r="G502" i="2"/>
  <c r="H502" i="2" s="1"/>
  <c r="I502" i="2" s="1"/>
  <c r="G501" i="2"/>
  <c r="H501" i="2" s="1"/>
  <c r="I501" i="2" s="1"/>
  <c r="G500" i="2"/>
  <c r="H500" i="2" s="1"/>
  <c r="I500" i="2" s="1"/>
  <c r="G499" i="2"/>
  <c r="K499" i="2" s="1"/>
  <c r="G498" i="2"/>
  <c r="H498" i="2" s="1"/>
  <c r="I498" i="2" s="1"/>
  <c r="G497" i="2"/>
  <c r="K497" i="2" s="1"/>
  <c r="G496" i="2"/>
  <c r="H496" i="2" s="1"/>
  <c r="I496" i="2" s="1"/>
  <c r="G495" i="2"/>
  <c r="K495" i="2" s="1"/>
  <c r="G494" i="2"/>
  <c r="H494" i="2" s="1"/>
  <c r="I494" i="2" s="1"/>
  <c r="G493" i="2"/>
  <c r="H493" i="2" s="1"/>
  <c r="I493" i="2" s="1"/>
  <c r="G492" i="2"/>
  <c r="G491" i="2"/>
  <c r="K491" i="2" s="1"/>
  <c r="G490" i="2"/>
  <c r="G489" i="2"/>
  <c r="H489" i="2" s="1"/>
  <c r="I489" i="2" s="1"/>
  <c r="G488" i="2"/>
  <c r="H488" i="2" s="1"/>
  <c r="I488" i="2" s="1"/>
  <c r="G487" i="2"/>
  <c r="K487" i="2" s="1"/>
  <c r="G486" i="2"/>
  <c r="H486" i="2" s="1"/>
  <c r="I486" i="2" s="1"/>
  <c r="G485" i="2"/>
  <c r="H485" i="2" s="1"/>
  <c r="I485" i="2" s="1"/>
  <c r="G484" i="2"/>
  <c r="H484" i="2" s="1"/>
  <c r="I484" i="2" s="1"/>
  <c r="G483" i="2"/>
  <c r="K483" i="2" s="1"/>
  <c r="G482" i="2"/>
  <c r="H482" i="2" s="1"/>
  <c r="I482" i="2" s="1"/>
  <c r="G481" i="2"/>
  <c r="K481" i="2" s="1"/>
  <c r="G480" i="2"/>
  <c r="H480" i="2" s="1"/>
  <c r="I480" i="2" s="1"/>
  <c r="G479" i="2"/>
  <c r="K479" i="2" s="1"/>
  <c r="G478" i="2"/>
  <c r="H478" i="2" s="1"/>
  <c r="I478" i="2" s="1"/>
  <c r="G477" i="2"/>
  <c r="H477" i="2" s="1"/>
  <c r="I477" i="2" s="1"/>
  <c r="G476" i="2"/>
  <c r="G475" i="2"/>
  <c r="K475" i="2" s="1"/>
  <c r="G474" i="2"/>
  <c r="G473" i="2"/>
  <c r="H473" i="2" s="1"/>
  <c r="I473" i="2" s="1"/>
  <c r="G472" i="2"/>
  <c r="H472" i="2" s="1"/>
  <c r="I472" i="2" s="1"/>
  <c r="G471" i="2"/>
  <c r="K471" i="2" s="1"/>
  <c r="G470" i="2"/>
  <c r="H470" i="2" s="1"/>
  <c r="I470" i="2" s="1"/>
  <c r="G469" i="2"/>
  <c r="H469" i="2" s="1"/>
  <c r="I469" i="2" s="1"/>
  <c r="G468" i="2"/>
  <c r="H468" i="2" s="1"/>
  <c r="I468" i="2" s="1"/>
  <c r="G467" i="2"/>
  <c r="K467" i="2" s="1"/>
  <c r="G466" i="2"/>
  <c r="H466" i="2" s="1"/>
  <c r="I466" i="2" s="1"/>
  <c r="G465" i="2"/>
  <c r="K465" i="2" s="1"/>
  <c r="G464" i="2"/>
  <c r="H464" i="2" s="1"/>
  <c r="I464" i="2" s="1"/>
  <c r="G463" i="2"/>
  <c r="K463" i="2" s="1"/>
  <c r="G462" i="2"/>
  <c r="H462" i="2" s="1"/>
  <c r="I462" i="2" s="1"/>
  <c r="G461" i="2"/>
  <c r="H461" i="2" s="1"/>
  <c r="I461" i="2" s="1"/>
  <c r="G460" i="2"/>
  <c r="G459" i="2"/>
  <c r="K459" i="2" s="1"/>
  <c r="G458" i="2"/>
  <c r="G457" i="2"/>
  <c r="H457" i="2" s="1"/>
  <c r="I457" i="2" s="1"/>
  <c r="G456" i="2"/>
  <c r="H456" i="2" s="1"/>
  <c r="I456" i="2" s="1"/>
  <c r="G455" i="2"/>
  <c r="K455" i="2" s="1"/>
  <c r="G454" i="2"/>
  <c r="H454" i="2" s="1"/>
  <c r="I454" i="2" s="1"/>
  <c r="G453" i="2"/>
  <c r="H453" i="2" s="1"/>
  <c r="I453" i="2" s="1"/>
  <c r="G452" i="2"/>
  <c r="H452" i="2" s="1"/>
  <c r="I452" i="2" s="1"/>
  <c r="G451" i="2"/>
  <c r="K451" i="2" s="1"/>
  <c r="G450" i="2"/>
  <c r="H450" i="2" s="1"/>
  <c r="I450" i="2" s="1"/>
  <c r="G449" i="2"/>
  <c r="K449" i="2" s="1"/>
  <c r="G448" i="2"/>
  <c r="H448" i="2" s="1"/>
  <c r="I448" i="2" s="1"/>
  <c r="G447" i="2"/>
  <c r="K447" i="2" s="1"/>
  <c r="G446" i="2"/>
  <c r="H446" i="2" s="1"/>
  <c r="I446" i="2" s="1"/>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H345" i="2" s="1"/>
  <c r="I345" i="2" s="1"/>
  <c r="G344" i="2"/>
  <c r="H344" i="2" s="1"/>
  <c r="I344" i="2" s="1"/>
  <c r="G343" i="2"/>
  <c r="H343" i="2" s="1"/>
  <c r="I343" i="2" s="1"/>
  <c r="G342" i="2"/>
  <c r="G341" i="2"/>
  <c r="H341" i="2" s="1"/>
  <c r="I341" i="2" s="1"/>
  <c r="G340" i="2"/>
  <c r="H340" i="2" s="1"/>
  <c r="I340" i="2" s="1"/>
  <c r="G339" i="2"/>
  <c r="H339" i="2" s="1"/>
  <c r="I339" i="2" s="1"/>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H92" i="2" s="1"/>
  <c r="I92" i="2" s="1"/>
  <c r="G91" i="2"/>
  <c r="H91" i="2" s="1"/>
  <c r="I91" i="2" s="1"/>
  <c r="G90" i="2"/>
  <c r="H90" i="2" s="1"/>
  <c r="I90" i="2" s="1"/>
  <c r="G89" i="2"/>
  <c r="H89" i="2" s="1"/>
  <c r="I89" i="2" s="1"/>
  <c r="G88" i="2"/>
  <c r="H88" i="2" s="1"/>
  <c r="I88" i="2" s="1"/>
  <c r="G87" i="2"/>
  <c r="H87" i="2" s="1"/>
  <c r="I87" i="2" s="1"/>
  <c r="G86" i="2"/>
  <c r="H86" i="2" s="1"/>
  <c r="I86" i="2" s="1"/>
  <c r="G85" i="2"/>
  <c r="H85" i="2" s="1"/>
  <c r="I85" i="2" s="1"/>
  <c r="G84" i="2"/>
  <c r="H84" i="2" s="1"/>
  <c r="I84" i="2" s="1"/>
  <c r="G83" i="2"/>
  <c r="H83" i="2" s="1"/>
  <c r="I83" i="2" s="1"/>
  <c r="G82" i="2"/>
  <c r="H82" i="2" s="1"/>
  <c r="I82" i="2" s="1"/>
  <c r="G81" i="2"/>
  <c r="H81" i="2" s="1"/>
  <c r="I81" i="2" s="1"/>
  <c r="G80" i="2"/>
  <c r="H80" i="2" s="1"/>
  <c r="I80" i="2" s="1"/>
  <c r="G79" i="2"/>
  <c r="H79" i="2" s="1"/>
  <c r="I79" i="2" s="1"/>
  <c r="G78" i="2"/>
  <c r="H78" i="2" s="1"/>
  <c r="I78" i="2" s="1"/>
  <c r="G77" i="2"/>
  <c r="H77" i="2" s="1"/>
  <c r="I77" i="2" s="1"/>
  <c r="G76" i="2"/>
  <c r="H76" i="2" s="1"/>
  <c r="I76" i="2" s="1"/>
  <c r="G75" i="2"/>
  <c r="H75" i="2" s="1"/>
  <c r="I75" i="2" s="1"/>
  <c r="G74" i="2"/>
  <c r="H74" i="2" s="1"/>
  <c r="I74" i="2" s="1"/>
  <c r="G73" i="2"/>
  <c r="H73" i="2" s="1"/>
  <c r="I73" i="2" s="1"/>
  <c r="G72" i="2"/>
  <c r="H72" i="2" s="1"/>
  <c r="I72" i="2" s="1"/>
  <c r="G71" i="2"/>
  <c r="H71" i="2" s="1"/>
  <c r="I71" i="2" s="1"/>
  <c r="G70" i="2"/>
  <c r="H70" i="2" s="1"/>
  <c r="I70" i="2" s="1"/>
  <c r="G69" i="2"/>
  <c r="H69" i="2" s="1"/>
  <c r="I69" i="2" s="1"/>
  <c r="G68" i="2"/>
  <c r="H68" i="2" s="1"/>
  <c r="I68" i="2" s="1"/>
  <c r="G67" i="2"/>
  <c r="H67" i="2" s="1"/>
  <c r="I67" i="2" s="1"/>
  <c r="G66" i="2"/>
  <c r="H66" i="2" s="1"/>
  <c r="I66" i="2" s="1"/>
  <c r="G65" i="2"/>
  <c r="H65" i="2" s="1"/>
  <c r="I65" i="2" s="1"/>
  <c r="G64" i="2"/>
  <c r="H64" i="2" s="1"/>
  <c r="I64" i="2" s="1"/>
  <c r="G63" i="2"/>
  <c r="H63" i="2" s="1"/>
  <c r="I63" i="2" s="1"/>
  <c r="G62" i="2"/>
  <c r="H62" i="2" s="1"/>
  <c r="I62" i="2" s="1"/>
  <c r="G61" i="2"/>
  <c r="H61" i="2" s="1"/>
  <c r="I61" i="2" s="1"/>
  <c r="G60" i="2"/>
  <c r="H60" i="2" s="1"/>
  <c r="I60" i="2" s="1"/>
  <c r="G59" i="2"/>
  <c r="H59" i="2" s="1"/>
  <c r="I59" i="2" s="1"/>
  <c r="G58" i="2"/>
  <c r="H58" i="2" s="1"/>
  <c r="I58" i="2" s="1"/>
  <c r="G57" i="2"/>
  <c r="H57" i="2" s="1"/>
  <c r="I57" i="2" s="1"/>
  <c r="G56" i="2"/>
  <c r="H56" i="2" s="1"/>
  <c r="I56" i="2" s="1"/>
  <c r="G55" i="2"/>
  <c r="H55" i="2" s="1"/>
  <c r="I55" i="2" s="1"/>
  <c r="G54" i="2"/>
  <c r="H54" i="2" s="1"/>
  <c r="I54" i="2" s="1"/>
  <c r="G53" i="2"/>
  <c r="H53" i="2" s="1"/>
  <c r="I53" i="2" s="1"/>
  <c r="G52" i="2"/>
  <c r="H52" i="2" s="1"/>
  <c r="I52" i="2" s="1"/>
  <c r="G51" i="2"/>
  <c r="H51" i="2" s="1"/>
  <c r="I51" i="2" s="1"/>
  <c r="G50" i="2"/>
  <c r="H50" i="2" s="1"/>
  <c r="I50" i="2" s="1"/>
  <c r="G49" i="2"/>
  <c r="H49" i="2" s="1"/>
  <c r="I49" i="2" s="1"/>
  <c r="G48" i="2"/>
  <c r="H48" i="2" s="1"/>
  <c r="I48" i="2" s="1"/>
  <c r="G47" i="2"/>
  <c r="H47" i="2" s="1"/>
  <c r="I47" i="2" s="1"/>
  <c r="G46" i="2"/>
  <c r="H46" i="2" s="1"/>
  <c r="I46" i="2" s="1"/>
  <c r="G45" i="2"/>
  <c r="H45" i="2" s="1"/>
  <c r="I45" i="2" s="1"/>
  <c r="G44" i="2"/>
  <c r="H44" i="2" s="1"/>
  <c r="I44" i="2" s="1"/>
  <c r="G43" i="2"/>
  <c r="H43" i="2" s="1"/>
  <c r="I43" i="2" s="1"/>
  <c r="G42" i="2"/>
  <c r="H42" i="2" s="1"/>
  <c r="I42" i="2" s="1"/>
  <c r="G41" i="2"/>
  <c r="H41" i="2" s="1"/>
  <c r="I41" i="2" s="1"/>
  <c r="G40" i="2"/>
  <c r="H40" i="2" s="1"/>
  <c r="I40" i="2" s="1"/>
  <c r="G39" i="2"/>
  <c r="H39" i="2" s="1"/>
  <c r="I39" i="2" s="1"/>
  <c r="G38" i="2"/>
  <c r="H38" i="2" s="1"/>
  <c r="I38" i="2" s="1"/>
  <c r="G37" i="2"/>
  <c r="H37" i="2" s="1"/>
  <c r="I37" i="2" s="1"/>
  <c r="G36" i="2"/>
  <c r="H36" i="2" s="1"/>
  <c r="I36" i="2" s="1"/>
  <c r="G35" i="2"/>
  <c r="H35" i="2" s="1"/>
  <c r="I35" i="2" s="1"/>
  <c r="G34" i="2"/>
  <c r="H34" i="2" s="1"/>
  <c r="I34" i="2" s="1"/>
  <c r="G33" i="2"/>
  <c r="H33" i="2" s="1"/>
  <c r="I33" i="2" s="1"/>
  <c r="G32" i="2"/>
  <c r="H32" i="2" s="1"/>
  <c r="I32" i="2" s="1"/>
  <c r="G31" i="2"/>
  <c r="H31" i="2" s="1"/>
  <c r="I31" i="2" s="1"/>
  <c r="G30" i="2"/>
  <c r="K30" i="2" s="1"/>
  <c r="G29" i="2"/>
  <c r="K29" i="2" s="1"/>
  <c r="G28" i="2"/>
  <c r="K28" i="2" s="1"/>
  <c r="G27" i="2"/>
  <c r="K27" i="2" s="1"/>
  <c r="G26" i="2"/>
  <c r="K26" i="2" s="1"/>
  <c r="G25" i="2"/>
  <c r="H25" i="2" s="1"/>
  <c r="I25" i="2" s="1"/>
  <c r="G24" i="2"/>
  <c r="H24" i="2" s="1"/>
  <c r="I24" i="2" s="1"/>
  <c r="G23" i="2"/>
  <c r="H23" i="2" s="1"/>
  <c r="I23" i="2" s="1"/>
  <c r="G22" i="2"/>
  <c r="H22" i="2" s="1"/>
  <c r="I22" i="2" s="1"/>
  <c r="G21" i="2"/>
  <c r="K21" i="2" s="1"/>
  <c r="G20" i="2"/>
  <c r="K20" i="2" s="1"/>
  <c r="G19" i="2"/>
  <c r="K19" i="2" s="1"/>
  <c r="G18" i="2"/>
  <c r="K18" i="2" s="1"/>
  <c r="G17" i="2"/>
  <c r="H17" i="2" s="1"/>
  <c r="I17" i="2" s="1"/>
  <c r="G16" i="2"/>
  <c r="H16" i="2" s="1"/>
  <c r="I16" i="2" s="1"/>
  <c r="G15" i="2"/>
  <c r="H15" i="2" s="1"/>
  <c r="I15" i="2" s="1"/>
  <c r="G14" i="2"/>
  <c r="H14" i="2" s="1"/>
  <c r="I14" i="2" s="1"/>
  <c r="G13" i="2"/>
  <c r="H13" i="2" s="1"/>
  <c r="I13" i="2" s="1"/>
  <c r="G12" i="2"/>
  <c r="H12" i="2" s="1"/>
  <c r="I12" i="2" s="1"/>
  <c r="G11" i="2"/>
  <c r="H11" i="2" s="1"/>
  <c r="I11" i="2" s="1"/>
  <c r="G10" i="2"/>
  <c r="H10" i="2" s="1"/>
  <c r="I10" i="2" s="1"/>
  <c r="G9" i="2"/>
  <c r="H9" i="2" s="1"/>
  <c r="I9" i="2" s="1"/>
  <c r="G8" i="2"/>
  <c r="H8" i="2" s="1"/>
  <c r="I8" i="2" s="1"/>
  <c r="G7" i="2"/>
  <c r="H7" i="2" s="1"/>
  <c r="I7" i="2" s="1"/>
  <c r="G6" i="2"/>
  <c r="H6" i="2" s="1"/>
  <c r="I6" i="2" s="1"/>
  <c r="E63" i="30" l="1"/>
  <c r="H637" i="2"/>
  <c r="I637" i="2" s="1"/>
  <c r="H651" i="2"/>
  <c r="I651" i="2" s="1"/>
  <c r="H623" i="2"/>
  <c r="I623" i="2" s="1"/>
  <c r="H639" i="2"/>
  <c r="I639" i="2" s="1"/>
  <c r="K8" i="2"/>
  <c r="H621" i="2"/>
  <c r="I621" i="2" s="1"/>
  <c r="H635" i="2"/>
  <c r="I635" i="2" s="1"/>
  <c r="H821" i="2"/>
  <c r="I821" i="2" s="1"/>
  <c r="H769" i="2"/>
  <c r="I769" i="2" s="1"/>
  <c r="H619" i="2"/>
  <c r="I619" i="2" s="1"/>
  <c r="H811" i="2"/>
  <c r="I811" i="2" s="1"/>
  <c r="K577" i="2"/>
  <c r="H641" i="2"/>
  <c r="I641" i="2" s="1"/>
  <c r="H625" i="2"/>
  <c r="I625" i="2" s="1"/>
  <c r="H615" i="2"/>
  <c r="I615" i="2" s="1"/>
  <c r="H631" i="2"/>
  <c r="I631" i="2" s="1"/>
  <c r="H647" i="2"/>
  <c r="I647" i="2" s="1"/>
  <c r="H611" i="2"/>
  <c r="I611" i="2" s="1"/>
  <c r="H627" i="2"/>
  <c r="I627" i="2" s="1"/>
  <c r="H643" i="2"/>
  <c r="I643" i="2" s="1"/>
  <c r="H857" i="2"/>
  <c r="I857" i="2" s="1"/>
  <c r="H617" i="2"/>
  <c r="I617" i="2" s="1"/>
  <c r="H633" i="2"/>
  <c r="I633" i="2" s="1"/>
  <c r="H649" i="2"/>
  <c r="I649" i="2" s="1"/>
  <c r="H807" i="2"/>
  <c r="I807" i="2" s="1"/>
  <c r="H813" i="2"/>
  <c r="I813" i="2" s="1"/>
  <c r="H613" i="2"/>
  <c r="I613" i="2" s="1"/>
  <c r="H629" i="2"/>
  <c r="I629" i="2" s="1"/>
  <c r="H645" i="2"/>
  <c r="I645" i="2" s="1"/>
  <c r="H899" i="2"/>
  <c r="I899" i="2" s="1"/>
  <c r="H793" i="2"/>
  <c r="I793" i="2" s="1"/>
  <c r="H797" i="2"/>
  <c r="I797" i="2" s="1"/>
  <c r="K618" i="2"/>
  <c r="H783" i="2"/>
  <c r="I783" i="2" s="1"/>
  <c r="H875" i="2"/>
  <c r="I875" i="2" s="1"/>
  <c r="H895" i="2"/>
  <c r="I895" i="2" s="1"/>
  <c r="H757" i="2"/>
  <c r="I757" i="2" s="1"/>
  <c r="H775" i="2"/>
  <c r="I775" i="2" s="1"/>
  <c r="H887" i="2"/>
  <c r="I887" i="2" s="1"/>
  <c r="K622" i="2"/>
  <c r="H789" i="2"/>
  <c r="I789" i="2" s="1"/>
  <c r="H737" i="2"/>
  <c r="I737" i="2" s="1"/>
  <c r="H759" i="2"/>
  <c r="I759" i="2" s="1"/>
  <c r="H765" i="2"/>
  <c r="I765" i="2" s="1"/>
  <c r="H777" i="2"/>
  <c r="I777" i="2" s="1"/>
  <c r="H883" i="2"/>
  <c r="I883" i="2" s="1"/>
  <c r="K614" i="2"/>
  <c r="K630" i="2"/>
  <c r="K646" i="2"/>
  <c r="K610" i="2"/>
  <c r="K626" i="2"/>
  <c r="K638" i="2"/>
  <c r="K642" i="2"/>
  <c r="K650" i="2"/>
  <c r="K582" i="2"/>
  <c r="H785" i="2"/>
  <c r="I785" i="2" s="1"/>
  <c r="H871" i="2"/>
  <c r="I871" i="2" s="1"/>
  <c r="H891" i="2"/>
  <c r="I891" i="2" s="1"/>
  <c r="K634" i="2"/>
  <c r="H761" i="2"/>
  <c r="I761" i="2" s="1"/>
  <c r="H767" i="2"/>
  <c r="I767" i="2" s="1"/>
  <c r="H819" i="2"/>
  <c r="I819" i="2" s="1"/>
  <c r="E147" i="30"/>
  <c r="H879" i="2"/>
  <c r="I879" i="2" s="1"/>
  <c r="H907" i="2"/>
  <c r="I907" i="2" s="1"/>
  <c r="H903" i="2"/>
  <c r="I903" i="2" s="1"/>
  <c r="E68" i="30"/>
  <c r="H865" i="2"/>
  <c r="I865" i="2" s="1"/>
  <c r="H849" i="2"/>
  <c r="I849" i="2" s="1"/>
  <c r="H855" i="2"/>
  <c r="I855" i="2" s="1"/>
  <c r="H863" i="2"/>
  <c r="I863" i="2" s="1"/>
  <c r="H853" i="2"/>
  <c r="I853" i="2" s="1"/>
  <c r="H861" i="2"/>
  <c r="I861" i="2" s="1"/>
  <c r="H851" i="2"/>
  <c r="I851" i="2" s="1"/>
  <c r="H859" i="2"/>
  <c r="I859" i="2" s="1"/>
  <c r="H867" i="2"/>
  <c r="I867" i="2" s="1"/>
  <c r="H837" i="2"/>
  <c r="I837" i="2" s="1"/>
  <c r="H841" i="2"/>
  <c r="I841" i="2" s="1"/>
  <c r="H829" i="2"/>
  <c r="I829" i="2" s="1"/>
  <c r="H845" i="2"/>
  <c r="I845" i="2" s="1"/>
  <c r="H833" i="2"/>
  <c r="I833" i="2" s="1"/>
  <c r="H831" i="2"/>
  <c r="I831" i="2" s="1"/>
  <c r="H839" i="2"/>
  <c r="I839" i="2" s="1"/>
  <c r="H847" i="2"/>
  <c r="I847" i="2" s="1"/>
  <c r="H827" i="2"/>
  <c r="I827" i="2" s="1"/>
  <c r="H835" i="2"/>
  <c r="I835" i="2" s="1"/>
  <c r="H843" i="2"/>
  <c r="I843" i="2" s="1"/>
  <c r="H809" i="2"/>
  <c r="I809" i="2" s="1"/>
  <c r="H817" i="2"/>
  <c r="I817" i="2" s="1"/>
  <c r="H825" i="2"/>
  <c r="I825" i="2" s="1"/>
  <c r="H815" i="2"/>
  <c r="I815" i="2" s="1"/>
  <c r="H823" i="2"/>
  <c r="I823" i="2" s="1"/>
  <c r="H803" i="2"/>
  <c r="I803" i="2" s="1"/>
  <c r="H801" i="2"/>
  <c r="I801" i="2" s="1"/>
  <c r="H799" i="2"/>
  <c r="I799" i="2" s="1"/>
  <c r="H795" i="2"/>
  <c r="I795" i="2" s="1"/>
  <c r="H791" i="2"/>
  <c r="I791" i="2" s="1"/>
  <c r="H787" i="2"/>
  <c r="I787" i="2" s="1"/>
  <c r="H805" i="2"/>
  <c r="I805" i="2" s="1"/>
  <c r="H779" i="2"/>
  <c r="I779" i="2" s="1"/>
  <c r="H781" i="2"/>
  <c r="I781" i="2" s="1"/>
  <c r="H771" i="2"/>
  <c r="I771" i="2" s="1"/>
  <c r="H773" i="2"/>
  <c r="I773" i="2" s="1"/>
  <c r="H763" i="2"/>
  <c r="I763" i="2" s="1"/>
  <c r="H755" i="2"/>
  <c r="I755" i="2" s="1"/>
  <c r="H753" i="2"/>
  <c r="I753" i="2" s="1"/>
  <c r="H752" i="2"/>
  <c r="I752" i="2" s="1"/>
  <c r="H745" i="2"/>
  <c r="I745" i="2" s="1"/>
  <c r="H729" i="2"/>
  <c r="I729" i="2" s="1"/>
  <c r="H728" i="2"/>
  <c r="I728" i="2" s="1"/>
  <c r="H730" i="2"/>
  <c r="I730" i="2" s="1"/>
  <c r="H734" i="2"/>
  <c r="I734" i="2" s="1"/>
  <c r="H736" i="2"/>
  <c r="I736" i="2" s="1"/>
  <c r="H738" i="2"/>
  <c r="I738" i="2" s="1"/>
  <c r="H742" i="2"/>
  <c r="I742" i="2" s="1"/>
  <c r="H744" i="2"/>
  <c r="I744" i="2" s="1"/>
  <c r="H746" i="2"/>
  <c r="I746" i="2" s="1"/>
  <c r="H750" i="2"/>
  <c r="I750" i="2" s="1"/>
  <c r="H733" i="2"/>
  <c r="I733" i="2" s="1"/>
  <c r="H741" i="2"/>
  <c r="I741" i="2" s="1"/>
  <c r="H749" i="2"/>
  <c r="I749" i="2" s="1"/>
  <c r="H722" i="2"/>
  <c r="I722" i="2" s="1"/>
  <c r="H726" i="2"/>
  <c r="I726" i="2" s="1"/>
  <c r="H725" i="2"/>
  <c r="I725" i="2" s="1"/>
  <c r="H712" i="2"/>
  <c r="I712" i="2" s="1"/>
  <c r="H706" i="2"/>
  <c r="I706" i="2" s="1"/>
  <c r="H718" i="2"/>
  <c r="I718" i="2" s="1"/>
  <c r="H696" i="2"/>
  <c r="I696" i="2" s="1"/>
  <c r="H702" i="2"/>
  <c r="I702" i="2" s="1"/>
  <c r="H714" i="2"/>
  <c r="I714" i="2" s="1"/>
  <c r="H720" i="2"/>
  <c r="I720" i="2" s="1"/>
  <c r="H698" i="2"/>
  <c r="I698" i="2" s="1"/>
  <c r="H704" i="2"/>
  <c r="I704" i="2" s="1"/>
  <c r="H710" i="2"/>
  <c r="I710" i="2" s="1"/>
  <c r="H701" i="2"/>
  <c r="I701" i="2" s="1"/>
  <c r="H709" i="2"/>
  <c r="I709" i="2" s="1"/>
  <c r="H717" i="2"/>
  <c r="I717" i="2" s="1"/>
  <c r="H697" i="2"/>
  <c r="I697" i="2" s="1"/>
  <c r="H705" i="2"/>
  <c r="I705" i="2" s="1"/>
  <c r="H713" i="2"/>
  <c r="I713" i="2" s="1"/>
  <c r="H721" i="2"/>
  <c r="I721" i="2" s="1"/>
  <c r="H688" i="2"/>
  <c r="I688" i="2" s="1"/>
  <c r="H690" i="2"/>
  <c r="I690" i="2" s="1"/>
  <c r="H694" i="2"/>
  <c r="I694" i="2" s="1"/>
  <c r="H693" i="2"/>
  <c r="I693" i="2" s="1"/>
  <c r="H689" i="2"/>
  <c r="I689" i="2" s="1"/>
  <c r="H672" i="2"/>
  <c r="I672" i="2" s="1"/>
  <c r="H680" i="2"/>
  <c r="I680" i="2" s="1"/>
  <c r="H677" i="2"/>
  <c r="I677" i="2" s="1"/>
  <c r="H685" i="2"/>
  <c r="I685" i="2" s="1"/>
  <c r="H673" i="2"/>
  <c r="I673" i="2" s="1"/>
  <c r="H681" i="2"/>
  <c r="I681" i="2" s="1"/>
  <c r="H670" i="2"/>
  <c r="I670" i="2" s="1"/>
  <c r="H674" i="2"/>
  <c r="I674" i="2" s="1"/>
  <c r="H678" i="2"/>
  <c r="I678" i="2" s="1"/>
  <c r="H682" i="2"/>
  <c r="I682" i="2" s="1"/>
  <c r="H686" i="2"/>
  <c r="I686" i="2" s="1"/>
  <c r="K653" i="2"/>
  <c r="H655" i="2"/>
  <c r="I655" i="2" s="1"/>
  <c r="H659" i="2"/>
  <c r="I659" i="2" s="1"/>
  <c r="H664" i="2"/>
  <c r="I664" i="2" s="1"/>
  <c r="H661" i="2"/>
  <c r="I661" i="2" s="1"/>
  <c r="H669" i="2"/>
  <c r="I669" i="2" s="1"/>
  <c r="H657" i="2"/>
  <c r="I657" i="2" s="1"/>
  <c r="H665" i="2"/>
  <c r="I665" i="2" s="1"/>
  <c r="K658" i="2"/>
  <c r="H662" i="2"/>
  <c r="I662" i="2" s="1"/>
  <c r="H666" i="2"/>
  <c r="I666" i="2" s="1"/>
  <c r="K654" i="2"/>
  <c r="H599" i="2"/>
  <c r="I599" i="2" s="1"/>
  <c r="H603" i="2"/>
  <c r="I603" i="2" s="1"/>
  <c r="H607" i="2"/>
  <c r="I607" i="2" s="1"/>
  <c r="H597" i="2"/>
  <c r="I597" i="2" s="1"/>
  <c r="H601" i="2"/>
  <c r="I601" i="2" s="1"/>
  <c r="H605" i="2"/>
  <c r="I605" i="2" s="1"/>
  <c r="H609" i="2"/>
  <c r="I609" i="2" s="1"/>
  <c r="K598" i="2"/>
  <c r="K602" i="2"/>
  <c r="K606" i="2"/>
  <c r="H585" i="2"/>
  <c r="I585" i="2" s="1"/>
  <c r="H589" i="2"/>
  <c r="I589" i="2" s="1"/>
  <c r="H593" i="2"/>
  <c r="I593" i="2" s="1"/>
  <c r="K586" i="2"/>
  <c r="K590" i="2"/>
  <c r="K594" i="2"/>
  <c r="H583" i="2"/>
  <c r="I583" i="2" s="1"/>
  <c r="H587" i="2"/>
  <c r="I587" i="2" s="1"/>
  <c r="H591" i="2"/>
  <c r="I591" i="2" s="1"/>
  <c r="H595" i="2"/>
  <c r="I595" i="2" s="1"/>
  <c r="K581" i="2"/>
  <c r="H579" i="2"/>
  <c r="I579" i="2" s="1"/>
  <c r="K578" i="2"/>
  <c r="H551" i="2"/>
  <c r="I551" i="2" s="1"/>
  <c r="H555" i="2"/>
  <c r="I555" i="2" s="1"/>
  <c r="H559" i="2"/>
  <c r="I559" i="2" s="1"/>
  <c r="H563" i="2"/>
  <c r="I563" i="2" s="1"/>
  <c r="H567" i="2"/>
  <c r="I567" i="2" s="1"/>
  <c r="H549" i="2"/>
  <c r="I549" i="2" s="1"/>
  <c r="H553" i="2"/>
  <c r="I553" i="2" s="1"/>
  <c r="H557" i="2"/>
  <c r="I557" i="2" s="1"/>
  <c r="H561" i="2"/>
  <c r="I561" i="2" s="1"/>
  <c r="H565" i="2"/>
  <c r="I565" i="2" s="1"/>
  <c r="H569" i="2"/>
  <c r="I569" i="2" s="1"/>
  <c r="K550" i="2"/>
  <c r="K554" i="2"/>
  <c r="K558" i="2"/>
  <c r="K562" i="2"/>
  <c r="K566" i="2"/>
  <c r="H573" i="2"/>
  <c r="I573" i="2" s="1"/>
  <c r="K574" i="2"/>
  <c r="H575" i="2"/>
  <c r="I575" i="2" s="1"/>
  <c r="K570" i="2"/>
  <c r="H571" i="2"/>
  <c r="I571" i="2" s="1"/>
  <c r="K545" i="2"/>
  <c r="K534" i="2"/>
  <c r="K473" i="2"/>
  <c r="K541" i="2"/>
  <c r="K546" i="2"/>
  <c r="K537" i="2"/>
  <c r="K542" i="2"/>
  <c r="K538" i="2"/>
  <c r="K489" i="2"/>
  <c r="H535" i="2"/>
  <c r="I535" i="2" s="1"/>
  <c r="H539" i="2"/>
  <c r="I539" i="2" s="1"/>
  <c r="H543" i="2"/>
  <c r="I543" i="2" s="1"/>
  <c r="H547" i="2"/>
  <c r="I547" i="2" s="1"/>
  <c r="K477" i="2"/>
  <c r="K509" i="2"/>
  <c r="K461" i="2"/>
  <c r="K510" i="2"/>
  <c r="K505" i="2"/>
  <c r="K525" i="2"/>
  <c r="K457" i="2"/>
  <c r="K526" i="2"/>
  <c r="K533" i="2"/>
  <c r="K493" i="2"/>
  <c r="K521" i="2"/>
  <c r="H449" i="2"/>
  <c r="I449" i="2" s="1"/>
  <c r="K454" i="2"/>
  <c r="H465" i="2"/>
  <c r="I465" i="2" s="1"/>
  <c r="K470" i="2"/>
  <c r="H481" i="2"/>
  <c r="I481" i="2" s="1"/>
  <c r="K486" i="2"/>
  <c r="H497" i="2"/>
  <c r="I497" i="2" s="1"/>
  <c r="K502" i="2"/>
  <c r="H513" i="2"/>
  <c r="I513" i="2" s="1"/>
  <c r="K518" i="2"/>
  <c r="H529" i="2"/>
  <c r="I529" i="2" s="1"/>
  <c r="K446" i="2"/>
  <c r="K462" i="2"/>
  <c r="K478" i="2"/>
  <c r="K494" i="2"/>
  <c r="K453" i="2"/>
  <c r="K469" i="2"/>
  <c r="K485" i="2"/>
  <c r="K501" i="2"/>
  <c r="K517" i="2"/>
  <c r="K341" i="2"/>
  <c r="K345" i="2"/>
  <c r="H447" i="2"/>
  <c r="I447" i="2" s="1"/>
  <c r="H451" i="2"/>
  <c r="I451" i="2" s="1"/>
  <c r="H455" i="2"/>
  <c r="I455" i="2" s="1"/>
  <c r="H459" i="2"/>
  <c r="I459" i="2" s="1"/>
  <c r="H463" i="2"/>
  <c r="I463" i="2" s="1"/>
  <c r="H467" i="2"/>
  <c r="I467" i="2" s="1"/>
  <c r="H471" i="2"/>
  <c r="I471" i="2" s="1"/>
  <c r="H475" i="2"/>
  <c r="I475" i="2" s="1"/>
  <c r="H479" i="2"/>
  <c r="I479" i="2" s="1"/>
  <c r="H483" i="2"/>
  <c r="I483" i="2" s="1"/>
  <c r="H487" i="2"/>
  <c r="I487" i="2" s="1"/>
  <c r="H491" i="2"/>
  <c r="I491" i="2" s="1"/>
  <c r="H495" i="2"/>
  <c r="I495" i="2" s="1"/>
  <c r="H499" i="2"/>
  <c r="I499" i="2" s="1"/>
  <c r="H503" i="2"/>
  <c r="I503" i="2" s="1"/>
  <c r="H507" i="2"/>
  <c r="I507" i="2" s="1"/>
  <c r="H511" i="2"/>
  <c r="I511" i="2" s="1"/>
  <c r="H515" i="2"/>
  <c r="I515" i="2" s="1"/>
  <c r="H519" i="2"/>
  <c r="I519" i="2" s="1"/>
  <c r="H523" i="2"/>
  <c r="I523" i="2" s="1"/>
  <c r="H527" i="2"/>
  <c r="I527" i="2" s="1"/>
  <c r="H531" i="2"/>
  <c r="I531" i="2" s="1"/>
  <c r="K448" i="2"/>
  <c r="K456" i="2"/>
  <c r="K464" i="2"/>
  <c r="K472" i="2"/>
  <c r="K480" i="2"/>
  <c r="K488" i="2"/>
  <c r="K496" i="2"/>
  <c r="K504" i="2"/>
  <c r="K512" i="2"/>
  <c r="K520" i="2"/>
  <c r="K528" i="2"/>
  <c r="K340" i="2"/>
  <c r="K344" i="2"/>
  <c r="K90" i="2"/>
  <c r="K65" i="2"/>
  <c r="K69" i="2"/>
  <c r="K73" i="2"/>
  <c r="K77" i="2"/>
  <c r="K81" i="2"/>
  <c r="K85" i="2"/>
  <c r="K89" i="2"/>
  <c r="K66" i="2"/>
  <c r="K70" i="2"/>
  <c r="K74" i="2"/>
  <c r="K78" i="2"/>
  <c r="K82" i="2"/>
  <c r="K86" i="2"/>
  <c r="K49" i="2"/>
  <c r="K53" i="2"/>
  <c r="K57" i="2"/>
  <c r="K61" i="2"/>
  <c r="K50" i="2"/>
  <c r="K54" i="2"/>
  <c r="K58" i="2"/>
  <c r="K62" i="2"/>
  <c r="K46" i="2"/>
  <c r="K45" i="2"/>
  <c r="H30" i="2"/>
  <c r="I30" i="2" s="1"/>
  <c r="H28" i="2"/>
  <c r="I28" i="2" s="1"/>
  <c r="K25" i="2"/>
  <c r="K24" i="2"/>
  <c r="H27" i="2"/>
  <c r="I27" i="2" s="1"/>
  <c r="H20" i="2"/>
  <c r="I20" i="2" s="1"/>
  <c r="H19" i="2"/>
  <c r="I19" i="2" s="1"/>
  <c r="K22" i="2"/>
  <c r="K34" i="2"/>
  <c r="K38" i="2"/>
  <c r="K42" i="2"/>
  <c r="H18" i="2"/>
  <c r="I18" i="2" s="1"/>
  <c r="H26" i="2"/>
  <c r="I26" i="2" s="1"/>
  <c r="H21" i="2"/>
  <c r="I21" i="2" s="1"/>
  <c r="H29" i="2"/>
  <c r="I29" i="2" s="1"/>
  <c r="K23" i="2"/>
  <c r="K33" i="2"/>
  <c r="K37" i="2"/>
  <c r="K41" i="2"/>
  <c r="E80" i="30"/>
  <c r="K17" i="2"/>
  <c r="K11" i="2"/>
  <c r="K15" i="2"/>
  <c r="K16" i="2"/>
  <c r="K14" i="2"/>
  <c r="K13" i="2"/>
  <c r="K10" i="2"/>
  <c r="K9" i="2"/>
  <c r="K7" i="2"/>
  <c r="K6" i="2"/>
  <c r="K12" i="2"/>
  <c r="K264" i="2"/>
  <c r="H264" i="2"/>
  <c r="I264" i="2" s="1"/>
  <c r="K276" i="2"/>
  <c r="H276" i="2"/>
  <c r="I276" i="2" s="1"/>
  <c r="K288" i="2"/>
  <c r="H288" i="2"/>
  <c r="I288" i="2" s="1"/>
  <c r="K300" i="2"/>
  <c r="H300" i="2"/>
  <c r="I300" i="2" s="1"/>
  <c r="K312" i="2"/>
  <c r="H312" i="2"/>
  <c r="I312" i="2" s="1"/>
  <c r="K324" i="2"/>
  <c r="H324" i="2"/>
  <c r="I324" i="2" s="1"/>
  <c r="K336" i="2"/>
  <c r="H336" i="2"/>
  <c r="I336" i="2" s="1"/>
  <c r="H460" i="2"/>
  <c r="I460" i="2" s="1"/>
  <c r="K460" i="2"/>
  <c r="K94" i="2"/>
  <c r="H94" i="2"/>
  <c r="I94" i="2" s="1"/>
  <c r="K96" i="2"/>
  <c r="H96" i="2"/>
  <c r="I96" i="2" s="1"/>
  <c r="K98" i="2"/>
  <c r="H98" i="2"/>
  <c r="I98" i="2" s="1"/>
  <c r="K100" i="2"/>
  <c r="H100" i="2"/>
  <c r="I100" i="2" s="1"/>
  <c r="K102" i="2"/>
  <c r="H102" i="2"/>
  <c r="I102" i="2" s="1"/>
  <c r="K104" i="2"/>
  <c r="H104" i="2"/>
  <c r="I104" i="2" s="1"/>
  <c r="K106" i="2"/>
  <c r="H106" i="2"/>
  <c r="I106" i="2" s="1"/>
  <c r="K108" i="2"/>
  <c r="H108" i="2"/>
  <c r="I108" i="2" s="1"/>
  <c r="K110" i="2"/>
  <c r="H110" i="2"/>
  <c r="I110" i="2" s="1"/>
  <c r="K112" i="2"/>
  <c r="H112" i="2"/>
  <c r="I112" i="2" s="1"/>
  <c r="K114" i="2"/>
  <c r="H114" i="2"/>
  <c r="I114" i="2" s="1"/>
  <c r="K116" i="2"/>
  <c r="H116" i="2"/>
  <c r="I116" i="2" s="1"/>
  <c r="K118" i="2"/>
  <c r="H118" i="2"/>
  <c r="I118" i="2" s="1"/>
  <c r="K120" i="2"/>
  <c r="H120" i="2"/>
  <c r="I120" i="2" s="1"/>
  <c r="K122" i="2"/>
  <c r="H122" i="2"/>
  <c r="I122" i="2" s="1"/>
  <c r="K124" i="2"/>
  <c r="H124" i="2"/>
  <c r="I124" i="2" s="1"/>
  <c r="K126" i="2"/>
  <c r="H126" i="2"/>
  <c r="I126" i="2" s="1"/>
  <c r="K128" i="2"/>
  <c r="H128" i="2"/>
  <c r="I128" i="2" s="1"/>
  <c r="K130" i="2"/>
  <c r="H130" i="2"/>
  <c r="I130" i="2" s="1"/>
  <c r="K132" i="2"/>
  <c r="H132" i="2"/>
  <c r="I132" i="2" s="1"/>
  <c r="K134" i="2"/>
  <c r="H134" i="2"/>
  <c r="I134" i="2" s="1"/>
  <c r="K136" i="2"/>
  <c r="H136" i="2"/>
  <c r="I136" i="2" s="1"/>
  <c r="K138" i="2"/>
  <c r="H138" i="2"/>
  <c r="I138" i="2" s="1"/>
  <c r="K140" i="2"/>
  <c r="H140" i="2"/>
  <c r="I140" i="2" s="1"/>
  <c r="K142" i="2"/>
  <c r="H142" i="2"/>
  <c r="I142" i="2" s="1"/>
  <c r="K144" i="2"/>
  <c r="H144" i="2"/>
  <c r="I144" i="2" s="1"/>
  <c r="K146" i="2"/>
  <c r="H146" i="2"/>
  <c r="I146" i="2" s="1"/>
  <c r="K148" i="2"/>
  <c r="H148" i="2"/>
  <c r="I148" i="2" s="1"/>
  <c r="K150" i="2"/>
  <c r="H150" i="2"/>
  <c r="I150" i="2" s="1"/>
  <c r="K152" i="2"/>
  <c r="H152" i="2"/>
  <c r="I152" i="2" s="1"/>
  <c r="K154" i="2"/>
  <c r="H154" i="2"/>
  <c r="I154" i="2" s="1"/>
  <c r="K156" i="2"/>
  <c r="H156" i="2"/>
  <c r="I156" i="2" s="1"/>
  <c r="K158" i="2"/>
  <c r="H158" i="2"/>
  <c r="I158" i="2" s="1"/>
  <c r="K160" i="2"/>
  <c r="H160" i="2"/>
  <c r="I160" i="2" s="1"/>
  <c r="K162" i="2"/>
  <c r="H162" i="2"/>
  <c r="I162" i="2" s="1"/>
  <c r="K164" i="2"/>
  <c r="H164" i="2"/>
  <c r="I164" i="2" s="1"/>
  <c r="K166" i="2"/>
  <c r="H166" i="2"/>
  <c r="I166" i="2" s="1"/>
  <c r="K168" i="2"/>
  <c r="H168" i="2"/>
  <c r="I168" i="2" s="1"/>
  <c r="K170" i="2"/>
  <c r="H170" i="2"/>
  <c r="I170" i="2" s="1"/>
  <c r="K172" i="2"/>
  <c r="H172" i="2"/>
  <c r="I172" i="2" s="1"/>
  <c r="K174" i="2"/>
  <c r="H174" i="2"/>
  <c r="I174" i="2" s="1"/>
  <c r="K176" i="2"/>
  <c r="H176" i="2"/>
  <c r="I176" i="2" s="1"/>
  <c r="K178" i="2"/>
  <c r="H178" i="2"/>
  <c r="I178" i="2" s="1"/>
  <c r="K180" i="2"/>
  <c r="H180" i="2"/>
  <c r="I180" i="2" s="1"/>
  <c r="K182" i="2"/>
  <c r="H182" i="2"/>
  <c r="I182" i="2" s="1"/>
  <c r="K184" i="2"/>
  <c r="H184" i="2"/>
  <c r="I184" i="2" s="1"/>
  <c r="K186" i="2"/>
  <c r="H186" i="2"/>
  <c r="I186" i="2" s="1"/>
  <c r="K188" i="2"/>
  <c r="H188" i="2"/>
  <c r="I188" i="2" s="1"/>
  <c r="K190" i="2"/>
  <c r="H190" i="2"/>
  <c r="I190" i="2" s="1"/>
  <c r="K192" i="2"/>
  <c r="H192" i="2"/>
  <c r="I192" i="2" s="1"/>
  <c r="K194" i="2"/>
  <c r="H194" i="2"/>
  <c r="I194" i="2" s="1"/>
  <c r="K196" i="2"/>
  <c r="H196" i="2"/>
  <c r="I196" i="2" s="1"/>
  <c r="K198" i="2"/>
  <c r="H198" i="2"/>
  <c r="I198" i="2" s="1"/>
  <c r="K200" i="2"/>
  <c r="H200" i="2"/>
  <c r="I200" i="2" s="1"/>
  <c r="K202" i="2"/>
  <c r="H202" i="2"/>
  <c r="I202" i="2" s="1"/>
  <c r="K204" i="2"/>
  <c r="H204" i="2"/>
  <c r="I204" i="2" s="1"/>
  <c r="K206" i="2"/>
  <c r="H206" i="2"/>
  <c r="I206" i="2" s="1"/>
  <c r="K208" i="2"/>
  <c r="H208" i="2"/>
  <c r="I208" i="2" s="1"/>
  <c r="K210" i="2"/>
  <c r="H210" i="2"/>
  <c r="I210" i="2" s="1"/>
  <c r="K212" i="2"/>
  <c r="H212" i="2"/>
  <c r="I212" i="2" s="1"/>
  <c r="K214" i="2"/>
  <c r="H214" i="2"/>
  <c r="I214" i="2" s="1"/>
  <c r="K216" i="2"/>
  <c r="H216" i="2"/>
  <c r="I216" i="2" s="1"/>
  <c r="K218" i="2"/>
  <c r="H218" i="2"/>
  <c r="I218" i="2" s="1"/>
  <c r="K220" i="2"/>
  <c r="H220" i="2"/>
  <c r="I220" i="2" s="1"/>
  <c r="K222" i="2"/>
  <c r="H222" i="2"/>
  <c r="I222" i="2" s="1"/>
  <c r="K224" i="2"/>
  <c r="H224" i="2"/>
  <c r="I224" i="2" s="1"/>
  <c r="K226" i="2"/>
  <c r="H226" i="2"/>
  <c r="I226" i="2" s="1"/>
  <c r="K228" i="2"/>
  <c r="H228" i="2"/>
  <c r="I228" i="2" s="1"/>
  <c r="K230" i="2"/>
  <c r="H230" i="2"/>
  <c r="I230" i="2" s="1"/>
  <c r="K232" i="2"/>
  <c r="H232" i="2"/>
  <c r="I232" i="2" s="1"/>
  <c r="K234" i="2"/>
  <c r="H234" i="2"/>
  <c r="I234" i="2" s="1"/>
  <c r="K236" i="2"/>
  <c r="H236" i="2"/>
  <c r="I236" i="2" s="1"/>
  <c r="K238" i="2"/>
  <c r="H238" i="2"/>
  <c r="I238" i="2" s="1"/>
  <c r="K240" i="2"/>
  <c r="H240" i="2"/>
  <c r="I240" i="2" s="1"/>
  <c r="K242" i="2"/>
  <c r="H242" i="2"/>
  <c r="I242" i="2" s="1"/>
  <c r="K244" i="2"/>
  <c r="H244" i="2"/>
  <c r="I244" i="2" s="1"/>
  <c r="K246" i="2"/>
  <c r="H246" i="2"/>
  <c r="I246" i="2" s="1"/>
  <c r="K248" i="2"/>
  <c r="H248" i="2"/>
  <c r="I248" i="2" s="1"/>
  <c r="K250" i="2"/>
  <c r="H250" i="2"/>
  <c r="I250" i="2" s="1"/>
  <c r="K252" i="2"/>
  <c r="H252" i="2"/>
  <c r="I252" i="2" s="1"/>
  <c r="K254" i="2"/>
  <c r="H254" i="2"/>
  <c r="I254" i="2" s="1"/>
  <c r="K257" i="2"/>
  <c r="H257" i="2"/>
  <c r="I257" i="2" s="1"/>
  <c r="K261" i="2"/>
  <c r="H261" i="2"/>
  <c r="I261" i="2" s="1"/>
  <c r="K265" i="2"/>
  <c r="H265" i="2"/>
  <c r="I265" i="2" s="1"/>
  <c r="K269" i="2"/>
  <c r="H269" i="2"/>
  <c r="I269" i="2" s="1"/>
  <c r="K273" i="2"/>
  <c r="H273" i="2"/>
  <c r="I273" i="2" s="1"/>
  <c r="K277" i="2"/>
  <c r="H277" i="2"/>
  <c r="I277" i="2" s="1"/>
  <c r="K281" i="2"/>
  <c r="H281" i="2"/>
  <c r="I281" i="2" s="1"/>
  <c r="K285" i="2"/>
  <c r="H285" i="2"/>
  <c r="I285" i="2" s="1"/>
  <c r="K289" i="2"/>
  <c r="H289" i="2"/>
  <c r="I289" i="2" s="1"/>
  <c r="K293" i="2"/>
  <c r="H293" i="2"/>
  <c r="I293" i="2" s="1"/>
  <c r="K297" i="2"/>
  <c r="H297" i="2"/>
  <c r="I297" i="2" s="1"/>
  <c r="K301" i="2"/>
  <c r="H301" i="2"/>
  <c r="I301" i="2" s="1"/>
  <c r="K305" i="2"/>
  <c r="H305" i="2"/>
  <c r="I305" i="2" s="1"/>
  <c r="K309" i="2"/>
  <c r="H309" i="2"/>
  <c r="I309" i="2" s="1"/>
  <c r="K313" i="2"/>
  <c r="H313" i="2"/>
  <c r="I313" i="2" s="1"/>
  <c r="K317" i="2"/>
  <c r="H317" i="2"/>
  <c r="I317" i="2" s="1"/>
  <c r="K321" i="2"/>
  <c r="H321" i="2"/>
  <c r="I321" i="2" s="1"/>
  <c r="K325" i="2"/>
  <c r="H325" i="2"/>
  <c r="I325" i="2" s="1"/>
  <c r="K329" i="2"/>
  <c r="H329" i="2"/>
  <c r="I329" i="2" s="1"/>
  <c r="K333" i="2"/>
  <c r="H333" i="2"/>
  <c r="I333" i="2" s="1"/>
  <c r="K337" i="2"/>
  <c r="H337" i="2"/>
  <c r="I337" i="2" s="1"/>
  <c r="H458" i="2"/>
  <c r="I458" i="2" s="1"/>
  <c r="K458" i="2"/>
  <c r="H474" i="2"/>
  <c r="I474" i="2" s="1"/>
  <c r="K474" i="2"/>
  <c r="H490" i="2"/>
  <c r="I490" i="2" s="1"/>
  <c r="K490" i="2"/>
  <c r="H506" i="2"/>
  <c r="I506" i="2" s="1"/>
  <c r="K506" i="2"/>
  <c r="H522" i="2"/>
  <c r="I522" i="2" s="1"/>
  <c r="K522" i="2"/>
  <c r="K256" i="2"/>
  <c r="H256" i="2"/>
  <c r="I256" i="2" s="1"/>
  <c r="K268" i="2"/>
  <c r="H268" i="2"/>
  <c r="I268" i="2" s="1"/>
  <c r="K284" i="2"/>
  <c r="H284" i="2"/>
  <c r="I284" i="2" s="1"/>
  <c r="K296" i="2"/>
  <c r="H296" i="2"/>
  <c r="I296" i="2" s="1"/>
  <c r="K308" i="2"/>
  <c r="H308" i="2"/>
  <c r="I308" i="2" s="1"/>
  <c r="K320" i="2"/>
  <c r="H320" i="2"/>
  <c r="I320" i="2" s="1"/>
  <c r="K332" i="2"/>
  <c r="H332" i="2"/>
  <c r="I332" i="2" s="1"/>
  <c r="H492" i="2"/>
  <c r="I492" i="2" s="1"/>
  <c r="K492" i="2"/>
  <c r="H524" i="2"/>
  <c r="I524" i="2" s="1"/>
  <c r="K524" i="2"/>
  <c r="K32" i="2"/>
  <c r="K40" i="2"/>
  <c r="K48" i="2"/>
  <c r="K56" i="2"/>
  <c r="K64" i="2"/>
  <c r="K68" i="2"/>
  <c r="K72" i="2"/>
  <c r="K76" i="2"/>
  <c r="K80" i="2"/>
  <c r="K84" i="2"/>
  <c r="K88" i="2"/>
  <c r="K92" i="2"/>
  <c r="K258" i="2"/>
  <c r="H258" i="2"/>
  <c r="I258" i="2" s="1"/>
  <c r="K262" i="2"/>
  <c r="H262" i="2"/>
  <c r="I262" i="2" s="1"/>
  <c r="K266" i="2"/>
  <c r="H266" i="2"/>
  <c r="I266" i="2" s="1"/>
  <c r="K270" i="2"/>
  <c r="H270" i="2"/>
  <c r="I270" i="2" s="1"/>
  <c r="K274" i="2"/>
  <c r="H274" i="2"/>
  <c r="I274" i="2" s="1"/>
  <c r="K278" i="2"/>
  <c r="H278" i="2"/>
  <c r="I278" i="2" s="1"/>
  <c r="K282" i="2"/>
  <c r="H282" i="2"/>
  <c r="I282" i="2" s="1"/>
  <c r="K286" i="2"/>
  <c r="H286" i="2"/>
  <c r="I286" i="2" s="1"/>
  <c r="K290" i="2"/>
  <c r="H290" i="2"/>
  <c r="I290" i="2" s="1"/>
  <c r="K294" i="2"/>
  <c r="H294" i="2"/>
  <c r="I294" i="2" s="1"/>
  <c r="K298" i="2"/>
  <c r="H298" i="2"/>
  <c r="I298" i="2" s="1"/>
  <c r="K302" i="2"/>
  <c r="H302" i="2"/>
  <c r="I302" i="2" s="1"/>
  <c r="K306" i="2"/>
  <c r="H306" i="2"/>
  <c r="I306" i="2" s="1"/>
  <c r="K310" i="2"/>
  <c r="H310" i="2"/>
  <c r="I310" i="2" s="1"/>
  <c r="K314" i="2"/>
  <c r="H314" i="2"/>
  <c r="I314" i="2" s="1"/>
  <c r="K318" i="2"/>
  <c r="H318" i="2"/>
  <c r="I318" i="2" s="1"/>
  <c r="K322" i="2"/>
  <c r="H322" i="2"/>
  <c r="I322" i="2" s="1"/>
  <c r="K326" i="2"/>
  <c r="H326" i="2"/>
  <c r="I326" i="2" s="1"/>
  <c r="K330" i="2"/>
  <c r="H330" i="2"/>
  <c r="I330" i="2" s="1"/>
  <c r="K334" i="2"/>
  <c r="H334" i="2"/>
  <c r="I334" i="2" s="1"/>
  <c r="H338" i="2"/>
  <c r="I338" i="2" s="1"/>
  <c r="K338" i="2"/>
  <c r="H342" i="2"/>
  <c r="I342" i="2" s="1"/>
  <c r="K342" i="2"/>
  <c r="H346" i="2"/>
  <c r="I346" i="2" s="1"/>
  <c r="K346" i="2"/>
  <c r="K663" i="2"/>
  <c r="H663" i="2"/>
  <c r="I663" i="2" s="1"/>
  <c r="K679" i="2"/>
  <c r="H679" i="2"/>
  <c r="I679" i="2" s="1"/>
  <c r="K695" i="2"/>
  <c r="H695" i="2"/>
  <c r="I695" i="2" s="1"/>
  <c r="K711" i="2"/>
  <c r="H711" i="2"/>
  <c r="I711" i="2" s="1"/>
  <c r="K727" i="2"/>
  <c r="H727" i="2"/>
  <c r="I727" i="2" s="1"/>
  <c r="K743" i="2"/>
  <c r="H743" i="2"/>
  <c r="I743" i="2" s="1"/>
  <c r="K260" i="2"/>
  <c r="H260" i="2"/>
  <c r="I260" i="2" s="1"/>
  <c r="K272" i="2"/>
  <c r="H272" i="2"/>
  <c r="I272" i="2" s="1"/>
  <c r="K280" i="2"/>
  <c r="H280" i="2"/>
  <c r="I280" i="2" s="1"/>
  <c r="K292" i="2"/>
  <c r="H292" i="2"/>
  <c r="I292" i="2" s="1"/>
  <c r="K304" i="2"/>
  <c r="H304" i="2"/>
  <c r="I304" i="2" s="1"/>
  <c r="K316" i="2"/>
  <c r="H316" i="2"/>
  <c r="I316" i="2" s="1"/>
  <c r="K328" i="2"/>
  <c r="H328" i="2"/>
  <c r="I328" i="2" s="1"/>
  <c r="H476" i="2"/>
  <c r="I476" i="2" s="1"/>
  <c r="K476" i="2"/>
  <c r="H508" i="2"/>
  <c r="I508" i="2" s="1"/>
  <c r="K508" i="2"/>
  <c r="K36" i="2"/>
  <c r="K44" i="2"/>
  <c r="K52" i="2"/>
  <c r="K60" i="2"/>
  <c r="K31" i="2"/>
  <c r="K35" i="2"/>
  <c r="K39" i="2"/>
  <c r="K43" i="2"/>
  <c r="K47" i="2"/>
  <c r="K51" i="2"/>
  <c r="K55" i="2"/>
  <c r="K59" i="2"/>
  <c r="K63" i="2"/>
  <c r="K67" i="2"/>
  <c r="K71" i="2"/>
  <c r="K75" i="2"/>
  <c r="K79" i="2"/>
  <c r="K83" i="2"/>
  <c r="K87" i="2"/>
  <c r="K91" i="2"/>
  <c r="K93" i="2"/>
  <c r="H93" i="2"/>
  <c r="I93" i="2" s="1"/>
  <c r="K95" i="2"/>
  <c r="H95" i="2"/>
  <c r="I95" i="2" s="1"/>
  <c r="K97" i="2"/>
  <c r="H97" i="2"/>
  <c r="I97" i="2" s="1"/>
  <c r="K99" i="2"/>
  <c r="H99" i="2"/>
  <c r="I99" i="2" s="1"/>
  <c r="K101" i="2"/>
  <c r="H101" i="2"/>
  <c r="I101" i="2" s="1"/>
  <c r="K103" i="2"/>
  <c r="H103" i="2"/>
  <c r="I103" i="2" s="1"/>
  <c r="K105" i="2"/>
  <c r="H105" i="2"/>
  <c r="I105" i="2" s="1"/>
  <c r="K107" i="2"/>
  <c r="H107" i="2"/>
  <c r="I107" i="2" s="1"/>
  <c r="K109" i="2"/>
  <c r="H109" i="2"/>
  <c r="I109" i="2" s="1"/>
  <c r="K111" i="2"/>
  <c r="H111" i="2"/>
  <c r="I111" i="2" s="1"/>
  <c r="K113" i="2"/>
  <c r="H113" i="2"/>
  <c r="I113" i="2" s="1"/>
  <c r="K115" i="2"/>
  <c r="H115" i="2"/>
  <c r="I115" i="2" s="1"/>
  <c r="K117" i="2"/>
  <c r="H117" i="2"/>
  <c r="I117" i="2" s="1"/>
  <c r="K119" i="2"/>
  <c r="H119" i="2"/>
  <c r="I119" i="2" s="1"/>
  <c r="K121" i="2"/>
  <c r="H121" i="2"/>
  <c r="I121" i="2" s="1"/>
  <c r="K123" i="2"/>
  <c r="H123" i="2"/>
  <c r="I123" i="2" s="1"/>
  <c r="K125" i="2"/>
  <c r="H125" i="2"/>
  <c r="I125" i="2" s="1"/>
  <c r="K127" i="2"/>
  <c r="H127" i="2"/>
  <c r="I127" i="2" s="1"/>
  <c r="K129" i="2"/>
  <c r="H129" i="2"/>
  <c r="I129" i="2" s="1"/>
  <c r="K131" i="2"/>
  <c r="H131" i="2"/>
  <c r="I131" i="2" s="1"/>
  <c r="K133" i="2"/>
  <c r="H133" i="2"/>
  <c r="I133" i="2" s="1"/>
  <c r="K135" i="2"/>
  <c r="H135" i="2"/>
  <c r="I135" i="2" s="1"/>
  <c r="K137" i="2"/>
  <c r="H137" i="2"/>
  <c r="I137" i="2" s="1"/>
  <c r="K139" i="2"/>
  <c r="H139" i="2"/>
  <c r="I139" i="2" s="1"/>
  <c r="K141" i="2"/>
  <c r="H141" i="2"/>
  <c r="I141" i="2" s="1"/>
  <c r="K143" i="2"/>
  <c r="H143" i="2"/>
  <c r="I143" i="2" s="1"/>
  <c r="K145" i="2"/>
  <c r="H145" i="2"/>
  <c r="I145" i="2" s="1"/>
  <c r="K147" i="2"/>
  <c r="H147" i="2"/>
  <c r="I147" i="2" s="1"/>
  <c r="K149" i="2"/>
  <c r="H149" i="2"/>
  <c r="I149" i="2" s="1"/>
  <c r="K151" i="2"/>
  <c r="H151" i="2"/>
  <c r="I151" i="2" s="1"/>
  <c r="K153" i="2"/>
  <c r="H153" i="2"/>
  <c r="I153" i="2" s="1"/>
  <c r="K155" i="2"/>
  <c r="H155" i="2"/>
  <c r="I155" i="2" s="1"/>
  <c r="K157" i="2"/>
  <c r="H157" i="2"/>
  <c r="I157" i="2" s="1"/>
  <c r="K159" i="2"/>
  <c r="H159" i="2"/>
  <c r="I159" i="2" s="1"/>
  <c r="K161" i="2"/>
  <c r="H161" i="2"/>
  <c r="I161" i="2" s="1"/>
  <c r="K163" i="2"/>
  <c r="H163" i="2"/>
  <c r="I163" i="2" s="1"/>
  <c r="K165" i="2"/>
  <c r="H165" i="2"/>
  <c r="I165" i="2" s="1"/>
  <c r="K167" i="2"/>
  <c r="H167" i="2"/>
  <c r="I167" i="2" s="1"/>
  <c r="K169" i="2"/>
  <c r="H169" i="2"/>
  <c r="I169" i="2" s="1"/>
  <c r="K171" i="2"/>
  <c r="H171" i="2"/>
  <c r="I171" i="2" s="1"/>
  <c r="K173" i="2"/>
  <c r="H173" i="2"/>
  <c r="I173" i="2" s="1"/>
  <c r="K175" i="2"/>
  <c r="H175" i="2"/>
  <c r="I175" i="2" s="1"/>
  <c r="K177" i="2"/>
  <c r="H177" i="2"/>
  <c r="I177" i="2" s="1"/>
  <c r="K179" i="2"/>
  <c r="H179" i="2"/>
  <c r="I179" i="2" s="1"/>
  <c r="K181" i="2"/>
  <c r="H181" i="2"/>
  <c r="I181" i="2" s="1"/>
  <c r="K183" i="2"/>
  <c r="H183" i="2"/>
  <c r="I183" i="2" s="1"/>
  <c r="K185" i="2"/>
  <c r="H185" i="2"/>
  <c r="I185" i="2" s="1"/>
  <c r="K187" i="2"/>
  <c r="H187" i="2"/>
  <c r="I187" i="2" s="1"/>
  <c r="K189" i="2"/>
  <c r="H189" i="2"/>
  <c r="I189" i="2" s="1"/>
  <c r="K191" i="2"/>
  <c r="H191" i="2"/>
  <c r="I191" i="2" s="1"/>
  <c r="K193" i="2"/>
  <c r="H193" i="2"/>
  <c r="I193" i="2" s="1"/>
  <c r="K195" i="2"/>
  <c r="H195" i="2"/>
  <c r="I195" i="2" s="1"/>
  <c r="K197" i="2"/>
  <c r="H197" i="2"/>
  <c r="I197" i="2" s="1"/>
  <c r="K199" i="2"/>
  <c r="H199" i="2"/>
  <c r="I199" i="2" s="1"/>
  <c r="K201" i="2"/>
  <c r="H201" i="2"/>
  <c r="I201" i="2" s="1"/>
  <c r="K203" i="2"/>
  <c r="H203" i="2"/>
  <c r="I203" i="2" s="1"/>
  <c r="K205" i="2"/>
  <c r="H205" i="2"/>
  <c r="I205" i="2" s="1"/>
  <c r="K207" i="2"/>
  <c r="H207" i="2"/>
  <c r="I207" i="2" s="1"/>
  <c r="K209" i="2"/>
  <c r="H209" i="2"/>
  <c r="I209" i="2" s="1"/>
  <c r="K211" i="2"/>
  <c r="H211" i="2"/>
  <c r="I211" i="2" s="1"/>
  <c r="K213" i="2"/>
  <c r="H213" i="2"/>
  <c r="I213" i="2" s="1"/>
  <c r="K215" i="2"/>
  <c r="H215" i="2"/>
  <c r="I215" i="2" s="1"/>
  <c r="K217" i="2"/>
  <c r="H217" i="2"/>
  <c r="I217" i="2" s="1"/>
  <c r="K219" i="2"/>
  <c r="H219" i="2"/>
  <c r="I219" i="2" s="1"/>
  <c r="K221" i="2"/>
  <c r="H221" i="2"/>
  <c r="I221" i="2" s="1"/>
  <c r="K223" i="2"/>
  <c r="H223" i="2"/>
  <c r="I223" i="2" s="1"/>
  <c r="K225" i="2"/>
  <c r="H225" i="2"/>
  <c r="I225" i="2" s="1"/>
  <c r="K227" i="2"/>
  <c r="H227" i="2"/>
  <c r="I227" i="2" s="1"/>
  <c r="K229" i="2"/>
  <c r="H229" i="2"/>
  <c r="I229" i="2" s="1"/>
  <c r="K231" i="2"/>
  <c r="H231" i="2"/>
  <c r="I231" i="2" s="1"/>
  <c r="K233" i="2"/>
  <c r="H233" i="2"/>
  <c r="I233" i="2" s="1"/>
  <c r="K235" i="2"/>
  <c r="H235" i="2"/>
  <c r="I235" i="2" s="1"/>
  <c r="K237" i="2"/>
  <c r="H237" i="2"/>
  <c r="I237" i="2" s="1"/>
  <c r="K239" i="2"/>
  <c r="H239" i="2"/>
  <c r="I239" i="2" s="1"/>
  <c r="K241" i="2"/>
  <c r="H241" i="2"/>
  <c r="I241" i="2" s="1"/>
  <c r="K243" i="2"/>
  <c r="H243" i="2"/>
  <c r="I243" i="2" s="1"/>
  <c r="K245" i="2"/>
  <c r="H245" i="2"/>
  <c r="I245" i="2" s="1"/>
  <c r="K247" i="2"/>
  <c r="H247" i="2"/>
  <c r="I247" i="2" s="1"/>
  <c r="K249" i="2"/>
  <c r="H249" i="2"/>
  <c r="I249" i="2" s="1"/>
  <c r="K251" i="2"/>
  <c r="H251" i="2"/>
  <c r="I251" i="2" s="1"/>
  <c r="K253" i="2"/>
  <c r="H253" i="2"/>
  <c r="I253" i="2" s="1"/>
  <c r="K255" i="2"/>
  <c r="H255" i="2"/>
  <c r="I255" i="2" s="1"/>
  <c r="K259" i="2"/>
  <c r="H259" i="2"/>
  <c r="I259" i="2" s="1"/>
  <c r="K263" i="2"/>
  <c r="H263" i="2"/>
  <c r="I263" i="2" s="1"/>
  <c r="K267" i="2"/>
  <c r="H267" i="2"/>
  <c r="I267" i="2" s="1"/>
  <c r="K271" i="2"/>
  <c r="H271" i="2"/>
  <c r="I271" i="2" s="1"/>
  <c r="K275" i="2"/>
  <c r="H275" i="2"/>
  <c r="I275" i="2" s="1"/>
  <c r="K279" i="2"/>
  <c r="H279" i="2"/>
  <c r="I279" i="2" s="1"/>
  <c r="K283" i="2"/>
  <c r="H283" i="2"/>
  <c r="I283" i="2" s="1"/>
  <c r="K287" i="2"/>
  <c r="H287" i="2"/>
  <c r="I287" i="2" s="1"/>
  <c r="K291" i="2"/>
  <c r="H291" i="2"/>
  <c r="I291" i="2" s="1"/>
  <c r="K295" i="2"/>
  <c r="H295" i="2"/>
  <c r="I295" i="2" s="1"/>
  <c r="K299" i="2"/>
  <c r="H299" i="2"/>
  <c r="I299" i="2" s="1"/>
  <c r="K303" i="2"/>
  <c r="H303" i="2"/>
  <c r="I303" i="2" s="1"/>
  <c r="K307" i="2"/>
  <c r="H307" i="2"/>
  <c r="I307" i="2" s="1"/>
  <c r="K311" i="2"/>
  <c r="H311" i="2"/>
  <c r="I311" i="2" s="1"/>
  <c r="K315" i="2"/>
  <c r="H315" i="2"/>
  <c r="I315" i="2" s="1"/>
  <c r="K319" i="2"/>
  <c r="H319" i="2"/>
  <c r="I319" i="2" s="1"/>
  <c r="K323" i="2"/>
  <c r="H323" i="2"/>
  <c r="I323" i="2" s="1"/>
  <c r="K327" i="2"/>
  <c r="H327" i="2"/>
  <c r="I327" i="2" s="1"/>
  <c r="K331" i="2"/>
  <c r="H331" i="2"/>
  <c r="I331" i="2" s="1"/>
  <c r="K335" i="2"/>
  <c r="H335" i="2"/>
  <c r="I335" i="2" s="1"/>
  <c r="K339" i="2"/>
  <c r="K343" i="2"/>
  <c r="H348" i="2"/>
  <c r="I348" i="2" s="1"/>
  <c r="K348" i="2"/>
  <c r="H350" i="2"/>
  <c r="I350" i="2" s="1"/>
  <c r="K350" i="2"/>
  <c r="H352" i="2"/>
  <c r="I352" i="2" s="1"/>
  <c r="K352" i="2"/>
  <c r="H354" i="2"/>
  <c r="I354" i="2" s="1"/>
  <c r="K354" i="2"/>
  <c r="H356" i="2"/>
  <c r="I356" i="2" s="1"/>
  <c r="K356" i="2"/>
  <c r="H358" i="2"/>
  <c r="I358" i="2" s="1"/>
  <c r="K358" i="2"/>
  <c r="H360" i="2"/>
  <c r="I360" i="2" s="1"/>
  <c r="K360" i="2"/>
  <c r="H362" i="2"/>
  <c r="I362" i="2" s="1"/>
  <c r="K362" i="2"/>
  <c r="H364" i="2"/>
  <c r="I364" i="2" s="1"/>
  <c r="K364" i="2"/>
  <c r="H366" i="2"/>
  <c r="I366" i="2" s="1"/>
  <c r="K366" i="2"/>
  <c r="H368" i="2"/>
  <c r="I368" i="2" s="1"/>
  <c r="K368" i="2"/>
  <c r="H370" i="2"/>
  <c r="I370" i="2" s="1"/>
  <c r="K370" i="2"/>
  <c r="H372" i="2"/>
  <c r="I372" i="2" s="1"/>
  <c r="K372" i="2"/>
  <c r="H374" i="2"/>
  <c r="I374" i="2" s="1"/>
  <c r="K374" i="2"/>
  <c r="H376" i="2"/>
  <c r="I376" i="2" s="1"/>
  <c r="K376" i="2"/>
  <c r="H378" i="2"/>
  <c r="I378" i="2" s="1"/>
  <c r="K378" i="2"/>
  <c r="H380" i="2"/>
  <c r="I380" i="2" s="1"/>
  <c r="K380" i="2"/>
  <c r="H382" i="2"/>
  <c r="I382" i="2" s="1"/>
  <c r="K382" i="2"/>
  <c r="H384" i="2"/>
  <c r="I384" i="2" s="1"/>
  <c r="K384" i="2"/>
  <c r="H386" i="2"/>
  <c r="I386" i="2" s="1"/>
  <c r="K386" i="2"/>
  <c r="H388" i="2"/>
  <c r="I388" i="2" s="1"/>
  <c r="K388" i="2"/>
  <c r="H390" i="2"/>
  <c r="I390" i="2" s="1"/>
  <c r="K390" i="2"/>
  <c r="H392" i="2"/>
  <c r="I392" i="2" s="1"/>
  <c r="K392" i="2"/>
  <c r="H394" i="2"/>
  <c r="I394" i="2" s="1"/>
  <c r="K394" i="2"/>
  <c r="H396" i="2"/>
  <c r="I396" i="2" s="1"/>
  <c r="K396" i="2"/>
  <c r="H398" i="2"/>
  <c r="I398" i="2" s="1"/>
  <c r="K398" i="2"/>
  <c r="H400" i="2"/>
  <c r="I400" i="2" s="1"/>
  <c r="K400" i="2"/>
  <c r="H402" i="2"/>
  <c r="I402" i="2" s="1"/>
  <c r="K402" i="2"/>
  <c r="H404" i="2"/>
  <c r="I404" i="2" s="1"/>
  <c r="K404" i="2"/>
  <c r="H406" i="2"/>
  <c r="I406" i="2" s="1"/>
  <c r="K406" i="2"/>
  <c r="H408" i="2"/>
  <c r="I408" i="2" s="1"/>
  <c r="K408" i="2"/>
  <c r="H410" i="2"/>
  <c r="I410" i="2" s="1"/>
  <c r="K410" i="2"/>
  <c r="H412" i="2"/>
  <c r="I412" i="2" s="1"/>
  <c r="K412" i="2"/>
  <c r="H414" i="2"/>
  <c r="I414" i="2" s="1"/>
  <c r="K414" i="2"/>
  <c r="H416" i="2"/>
  <c r="I416" i="2" s="1"/>
  <c r="K416" i="2"/>
  <c r="H418" i="2"/>
  <c r="I418" i="2" s="1"/>
  <c r="K418" i="2"/>
  <c r="H420" i="2"/>
  <c r="I420" i="2" s="1"/>
  <c r="K420" i="2"/>
  <c r="H422" i="2"/>
  <c r="I422" i="2" s="1"/>
  <c r="K422" i="2"/>
  <c r="H424" i="2"/>
  <c r="I424" i="2" s="1"/>
  <c r="K424" i="2"/>
  <c r="H426" i="2"/>
  <c r="I426" i="2" s="1"/>
  <c r="K426" i="2"/>
  <c r="H428" i="2"/>
  <c r="I428" i="2" s="1"/>
  <c r="K428" i="2"/>
  <c r="H430" i="2"/>
  <c r="I430" i="2" s="1"/>
  <c r="K430" i="2"/>
  <c r="H432" i="2"/>
  <c r="I432" i="2" s="1"/>
  <c r="K432" i="2"/>
  <c r="H434" i="2"/>
  <c r="I434" i="2" s="1"/>
  <c r="K434" i="2"/>
  <c r="H436" i="2"/>
  <c r="I436" i="2" s="1"/>
  <c r="K436" i="2"/>
  <c r="H438" i="2"/>
  <c r="I438" i="2" s="1"/>
  <c r="K438" i="2"/>
  <c r="H440" i="2"/>
  <c r="I440" i="2" s="1"/>
  <c r="K440" i="2"/>
  <c r="H442" i="2"/>
  <c r="I442" i="2" s="1"/>
  <c r="K442" i="2"/>
  <c r="H444" i="2"/>
  <c r="I444" i="2" s="1"/>
  <c r="K444" i="2"/>
  <c r="K660" i="2"/>
  <c r="H660" i="2"/>
  <c r="I660" i="2" s="1"/>
  <c r="K676" i="2"/>
  <c r="H676" i="2"/>
  <c r="I676" i="2" s="1"/>
  <c r="K692" i="2"/>
  <c r="H692" i="2"/>
  <c r="I692" i="2" s="1"/>
  <c r="K708" i="2"/>
  <c r="H708" i="2"/>
  <c r="I708" i="2" s="1"/>
  <c r="K724" i="2"/>
  <c r="H724" i="2"/>
  <c r="I724" i="2" s="1"/>
  <c r="K740" i="2"/>
  <c r="H740" i="2"/>
  <c r="I740" i="2" s="1"/>
  <c r="K922" i="2"/>
  <c r="H922" i="2"/>
  <c r="I922" i="2" s="1"/>
  <c r="K532" i="2"/>
  <c r="H532" i="2"/>
  <c r="I532" i="2" s="1"/>
  <c r="K536" i="2"/>
  <c r="H536" i="2"/>
  <c r="I536" i="2" s="1"/>
  <c r="K540" i="2"/>
  <c r="H540" i="2"/>
  <c r="I540" i="2" s="1"/>
  <c r="K544" i="2"/>
  <c r="H544" i="2"/>
  <c r="I544" i="2" s="1"/>
  <c r="K548" i="2"/>
  <c r="H548" i="2"/>
  <c r="I548" i="2" s="1"/>
  <c r="K552" i="2"/>
  <c r="H552" i="2"/>
  <c r="I552" i="2" s="1"/>
  <c r="K556" i="2"/>
  <c r="H556" i="2"/>
  <c r="I556" i="2" s="1"/>
  <c r="K560" i="2"/>
  <c r="H560" i="2"/>
  <c r="I560" i="2" s="1"/>
  <c r="K564" i="2"/>
  <c r="H564" i="2"/>
  <c r="I564" i="2" s="1"/>
  <c r="K568" i="2"/>
  <c r="H568" i="2"/>
  <c r="I568" i="2" s="1"/>
  <c r="K572" i="2"/>
  <c r="H572" i="2"/>
  <c r="I572" i="2" s="1"/>
  <c r="K576" i="2"/>
  <c r="H576" i="2"/>
  <c r="I576" i="2" s="1"/>
  <c r="K580" i="2"/>
  <c r="H580" i="2"/>
  <c r="I580" i="2" s="1"/>
  <c r="K584" i="2"/>
  <c r="H584" i="2"/>
  <c r="I584" i="2" s="1"/>
  <c r="K588" i="2"/>
  <c r="H588" i="2"/>
  <c r="I588" i="2" s="1"/>
  <c r="K592" i="2"/>
  <c r="H592" i="2"/>
  <c r="I592" i="2" s="1"/>
  <c r="K596" i="2"/>
  <c r="H596" i="2"/>
  <c r="I596" i="2" s="1"/>
  <c r="K600" i="2"/>
  <c r="H600" i="2"/>
  <c r="I600" i="2" s="1"/>
  <c r="K604" i="2"/>
  <c r="H604" i="2"/>
  <c r="I604" i="2" s="1"/>
  <c r="K608" i="2"/>
  <c r="H608" i="2"/>
  <c r="I608" i="2" s="1"/>
  <c r="K612" i="2"/>
  <c r="H612" i="2"/>
  <c r="I612" i="2" s="1"/>
  <c r="K616" i="2"/>
  <c r="H616" i="2"/>
  <c r="I616" i="2" s="1"/>
  <c r="K620" i="2"/>
  <c r="H620" i="2"/>
  <c r="I620" i="2" s="1"/>
  <c r="K624" i="2"/>
  <c r="H624" i="2"/>
  <c r="I624" i="2" s="1"/>
  <c r="K628" i="2"/>
  <c r="H628" i="2"/>
  <c r="I628" i="2" s="1"/>
  <c r="K632" i="2"/>
  <c r="H632" i="2"/>
  <c r="I632" i="2" s="1"/>
  <c r="K636" i="2"/>
  <c r="H636" i="2"/>
  <c r="I636" i="2" s="1"/>
  <c r="K640" i="2"/>
  <c r="H640" i="2"/>
  <c r="I640" i="2" s="1"/>
  <c r="K644" i="2"/>
  <c r="H644" i="2"/>
  <c r="I644" i="2" s="1"/>
  <c r="K648" i="2"/>
  <c r="H648" i="2"/>
  <c r="I648" i="2" s="1"/>
  <c r="K652" i="2"/>
  <c r="H652" i="2"/>
  <c r="I652" i="2" s="1"/>
  <c r="K656" i="2"/>
  <c r="H656" i="2"/>
  <c r="I656" i="2" s="1"/>
  <c r="K760" i="2"/>
  <c r="H760" i="2"/>
  <c r="I760" i="2" s="1"/>
  <c r="K873" i="2"/>
  <c r="H873" i="2"/>
  <c r="I873" i="2" s="1"/>
  <c r="K889" i="2"/>
  <c r="H889" i="2"/>
  <c r="I889" i="2" s="1"/>
  <c r="K905" i="2"/>
  <c r="H905" i="2"/>
  <c r="I905" i="2" s="1"/>
  <c r="K954" i="2"/>
  <c r="H954" i="2"/>
  <c r="I954" i="2" s="1"/>
  <c r="H347" i="2"/>
  <c r="I347" i="2" s="1"/>
  <c r="K347" i="2"/>
  <c r="H349" i="2"/>
  <c r="I349" i="2" s="1"/>
  <c r="K349" i="2"/>
  <c r="H351" i="2"/>
  <c r="I351" i="2" s="1"/>
  <c r="K351" i="2"/>
  <c r="H353" i="2"/>
  <c r="I353" i="2" s="1"/>
  <c r="K353" i="2"/>
  <c r="H355" i="2"/>
  <c r="I355" i="2" s="1"/>
  <c r="K355" i="2"/>
  <c r="H357" i="2"/>
  <c r="I357" i="2" s="1"/>
  <c r="K357" i="2"/>
  <c r="H359" i="2"/>
  <c r="I359" i="2" s="1"/>
  <c r="K359" i="2"/>
  <c r="H361" i="2"/>
  <c r="I361" i="2" s="1"/>
  <c r="K361" i="2"/>
  <c r="H363" i="2"/>
  <c r="I363" i="2" s="1"/>
  <c r="K363" i="2"/>
  <c r="H365" i="2"/>
  <c r="I365" i="2" s="1"/>
  <c r="K365" i="2"/>
  <c r="H367" i="2"/>
  <c r="I367" i="2" s="1"/>
  <c r="K367" i="2"/>
  <c r="H369" i="2"/>
  <c r="I369" i="2" s="1"/>
  <c r="K369" i="2"/>
  <c r="H371" i="2"/>
  <c r="I371" i="2" s="1"/>
  <c r="K371" i="2"/>
  <c r="H373" i="2"/>
  <c r="I373" i="2" s="1"/>
  <c r="K373" i="2"/>
  <c r="H375" i="2"/>
  <c r="I375" i="2" s="1"/>
  <c r="K375" i="2"/>
  <c r="H377" i="2"/>
  <c r="I377" i="2" s="1"/>
  <c r="K377" i="2"/>
  <c r="H379" i="2"/>
  <c r="I379" i="2" s="1"/>
  <c r="K379" i="2"/>
  <c r="H381" i="2"/>
  <c r="I381" i="2" s="1"/>
  <c r="K381" i="2"/>
  <c r="H383" i="2"/>
  <c r="I383" i="2" s="1"/>
  <c r="K383" i="2"/>
  <c r="H385" i="2"/>
  <c r="I385" i="2" s="1"/>
  <c r="K385" i="2"/>
  <c r="H387" i="2"/>
  <c r="I387" i="2" s="1"/>
  <c r="K387" i="2"/>
  <c r="H389" i="2"/>
  <c r="I389" i="2" s="1"/>
  <c r="K389" i="2"/>
  <c r="H391" i="2"/>
  <c r="I391" i="2" s="1"/>
  <c r="K391" i="2"/>
  <c r="H393" i="2"/>
  <c r="I393" i="2" s="1"/>
  <c r="K393" i="2"/>
  <c r="H395" i="2"/>
  <c r="I395" i="2" s="1"/>
  <c r="K395" i="2"/>
  <c r="H397" i="2"/>
  <c r="I397" i="2" s="1"/>
  <c r="K397" i="2"/>
  <c r="H399" i="2"/>
  <c r="I399" i="2" s="1"/>
  <c r="K399" i="2"/>
  <c r="H401" i="2"/>
  <c r="I401" i="2" s="1"/>
  <c r="K401" i="2"/>
  <c r="H403" i="2"/>
  <c r="I403" i="2" s="1"/>
  <c r="K403" i="2"/>
  <c r="H405" i="2"/>
  <c r="I405" i="2" s="1"/>
  <c r="K405" i="2"/>
  <c r="H407" i="2"/>
  <c r="I407" i="2" s="1"/>
  <c r="K407" i="2"/>
  <c r="H409" i="2"/>
  <c r="I409" i="2" s="1"/>
  <c r="K409" i="2"/>
  <c r="H411" i="2"/>
  <c r="I411" i="2" s="1"/>
  <c r="K411" i="2"/>
  <c r="H413" i="2"/>
  <c r="I413" i="2" s="1"/>
  <c r="K413" i="2"/>
  <c r="H415" i="2"/>
  <c r="I415" i="2" s="1"/>
  <c r="K415" i="2"/>
  <c r="H417" i="2"/>
  <c r="I417" i="2" s="1"/>
  <c r="K417" i="2"/>
  <c r="H419" i="2"/>
  <c r="I419" i="2" s="1"/>
  <c r="K419" i="2"/>
  <c r="H421" i="2"/>
  <c r="I421" i="2" s="1"/>
  <c r="K421" i="2"/>
  <c r="H423" i="2"/>
  <c r="I423" i="2" s="1"/>
  <c r="K423" i="2"/>
  <c r="H425" i="2"/>
  <c r="I425" i="2" s="1"/>
  <c r="K425" i="2"/>
  <c r="H427" i="2"/>
  <c r="I427" i="2" s="1"/>
  <c r="K427" i="2"/>
  <c r="H429" i="2"/>
  <c r="I429" i="2" s="1"/>
  <c r="K429" i="2"/>
  <c r="H431" i="2"/>
  <c r="I431" i="2" s="1"/>
  <c r="K431" i="2"/>
  <c r="H433" i="2"/>
  <c r="I433" i="2" s="1"/>
  <c r="K433" i="2"/>
  <c r="H435" i="2"/>
  <c r="I435" i="2" s="1"/>
  <c r="K435" i="2"/>
  <c r="H437" i="2"/>
  <c r="I437" i="2" s="1"/>
  <c r="K437" i="2"/>
  <c r="H439" i="2"/>
  <c r="I439" i="2" s="1"/>
  <c r="K439" i="2"/>
  <c r="H441" i="2"/>
  <c r="I441" i="2" s="1"/>
  <c r="K441" i="2"/>
  <c r="H443" i="2"/>
  <c r="I443" i="2" s="1"/>
  <c r="K443" i="2"/>
  <c r="H445" i="2"/>
  <c r="I445" i="2" s="1"/>
  <c r="K445" i="2"/>
  <c r="K450" i="2"/>
  <c r="K452" i="2"/>
  <c r="K466" i="2"/>
  <c r="K468" i="2"/>
  <c r="K482" i="2"/>
  <c r="K484" i="2"/>
  <c r="K498" i="2"/>
  <c r="K500" i="2"/>
  <c r="K514" i="2"/>
  <c r="K516" i="2"/>
  <c r="K530" i="2"/>
  <c r="K667" i="2"/>
  <c r="H667" i="2"/>
  <c r="I667" i="2" s="1"/>
  <c r="K683" i="2"/>
  <c r="H683" i="2"/>
  <c r="I683" i="2" s="1"/>
  <c r="K699" i="2"/>
  <c r="H699" i="2"/>
  <c r="I699" i="2" s="1"/>
  <c r="K715" i="2"/>
  <c r="H715" i="2"/>
  <c r="I715" i="2" s="1"/>
  <c r="K731" i="2"/>
  <c r="H731" i="2"/>
  <c r="I731" i="2" s="1"/>
  <c r="K747" i="2"/>
  <c r="H747" i="2"/>
  <c r="I747" i="2" s="1"/>
  <c r="K758" i="2"/>
  <c r="H758" i="2"/>
  <c r="I758" i="2" s="1"/>
  <c r="K877" i="2"/>
  <c r="H877" i="2"/>
  <c r="I877" i="2" s="1"/>
  <c r="K893" i="2"/>
  <c r="H893" i="2"/>
  <c r="I893" i="2" s="1"/>
  <c r="K909" i="2"/>
  <c r="H909" i="2"/>
  <c r="I909" i="2" s="1"/>
  <c r="K930" i="2"/>
  <c r="H930" i="2"/>
  <c r="I930" i="2" s="1"/>
  <c r="K671" i="2"/>
  <c r="H671" i="2"/>
  <c r="I671" i="2" s="1"/>
  <c r="K687" i="2"/>
  <c r="H687" i="2"/>
  <c r="I687" i="2" s="1"/>
  <c r="K703" i="2"/>
  <c r="H703" i="2"/>
  <c r="I703" i="2" s="1"/>
  <c r="K719" i="2"/>
  <c r="H719" i="2"/>
  <c r="I719" i="2" s="1"/>
  <c r="K735" i="2"/>
  <c r="H735" i="2"/>
  <c r="I735" i="2" s="1"/>
  <c r="K751" i="2"/>
  <c r="H751" i="2"/>
  <c r="I751" i="2" s="1"/>
  <c r="K756" i="2"/>
  <c r="H756" i="2"/>
  <c r="I756" i="2" s="1"/>
  <c r="K881" i="2"/>
  <c r="H881" i="2"/>
  <c r="I881" i="2" s="1"/>
  <c r="K897" i="2"/>
  <c r="H897" i="2"/>
  <c r="I897" i="2" s="1"/>
  <c r="K938" i="2"/>
  <c r="H938" i="2"/>
  <c r="I938" i="2" s="1"/>
  <c r="K963" i="2"/>
  <c r="H963" i="2"/>
  <c r="I963" i="2" s="1"/>
  <c r="K967" i="2"/>
  <c r="H967" i="2"/>
  <c r="I967" i="2" s="1"/>
  <c r="K971" i="2"/>
  <c r="H971" i="2"/>
  <c r="I971" i="2" s="1"/>
  <c r="K975" i="2"/>
  <c r="H975" i="2"/>
  <c r="I975" i="2" s="1"/>
  <c r="K979" i="2"/>
  <c r="H979" i="2"/>
  <c r="I979" i="2" s="1"/>
  <c r="K983" i="2"/>
  <c r="H983" i="2"/>
  <c r="I983" i="2" s="1"/>
  <c r="K987" i="2"/>
  <c r="H987" i="2"/>
  <c r="I987" i="2" s="1"/>
  <c r="K991" i="2"/>
  <c r="H991" i="2"/>
  <c r="I991" i="2" s="1"/>
  <c r="H668" i="2"/>
  <c r="I668" i="2" s="1"/>
  <c r="K675" i="2"/>
  <c r="H675" i="2"/>
  <c r="I675" i="2" s="1"/>
  <c r="H684" i="2"/>
  <c r="I684" i="2" s="1"/>
  <c r="K691" i="2"/>
  <c r="H691" i="2"/>
  <c r="I691" i="2" s="1"/>
  <c r="H700" i="2"/>
  <c r="I700" i="2" s="1"/>
  <c r="K707" i="2"/>
  <c r="H707" i="2"/>
  <c r="I707" i="2" s="1"/>
  <c r="H716" i="2"/>
  <c r="I716" i="2" s="1"/>
  <c r="K723" i="2"/>
  <c r="H723" i="2"/>
  <c r="I723" i="2" s="1"/>
  <c r="H732" i="2"/>
  <c r="I732" i="2" s="1"/>
  <c r="K739" i="2"/>
  <c r="H739" i="2"/>
  <c r="I739" i="2" s="1"/>
  <c r="H748" i="2"/>
  <c r="I748" i="2" s="1"/>
  <c r="K754" i="2"/>
  <c r="H754" i="2"/>
  <c r="I754" i="2" s="1"/>
  <c r="K762" i="2"/>
  <c r="H762" i="2"/>
  <c r="I762" i="2" s="1"/>
  <c r="K869" i="2"/>
  <c r="H869" i="2"/>
  <c r="I869" i="2" s="1"/>
  <c r="K885" i="2"/>
  <c r="H885" i="2"/>
  <c r="I885" i="2" s="1"/>
  <c r="K901" i="2"/>
  <c r="H901" i="2"/>
  <c r="I901" i="2" s="1"/>
  <c r="K914" i="2"/>
  <c r="H914" i="2"/>
  <c r="I914" i="2" s="1"/>
  <c r="K946" i="2"/>
  <c r="H946" i="2"/>
  <c r="I946" i="2" s="1"/>
  <c r="K912" i="2"/>
  <c r="H912" i="2"/>
  <c r="I912" i="2" s="1"/>
  <c r="K920" i="2"/>
  <c r="H920" i="2"/>
  <c r="I920" i="2" s="1"/>
  <c r="K928" i="2"/>
  <c r="H928" i="2"/>
  <c r="I928" i="2" s="1"/>
  <c r="K936" i="2"/>
  <c r="H936" i="2"/>
  <c r="I936" i="2" s="1"/>
  <c r="K944" i="2"/>
  <c r="H944" i="2"/>
  <c r="I944" i="2" s="1"/>
  <c r="K952" i="2"/>
  <c r="H952" i="2"/>
  <c r="I952" i="2" s="1"/>
  <c r="K960" i="2"/>
  <c r="H960" i="2"/>
  <c r="I960" i="2" s="1"/>
  <c r="K964" i="2"/>
  <c r="H964" i="2"/>
  <c r="I964" i="2" s="1"/>
  <c r="K968" i="2"/>
  <c r="H968" i="2"/>
  <c r="I968" i="2" s="1"/>
  <c r="K972" i="2"/>
  <c r="H972" i="2"/>
  <c r="I972" i="2" s="1"/>
  <c r="K976" i="2"/>
  <c r="H976" i="2"/>
  <c r="I976" i="2" s="1"/>
  <c r="K980" i="2"/>
  <c r="H980" i="2"/>
  <c r="I980" i="2" s="1"/>
  <c r="K984" i="2"/>
  <c r="H984" i="2"/>
  <c r="I984" i="2" s="1"/>
  <c r="K988" i="2"/>
  <c r="H988" i="2"/>
  <c r="I988" i="2" s="1"/>
  <c r="H764" i="2"/>
  <c r="I764" i="2" s="1"/>
  <c r="H766" i="2"/>
  <c r="I766" i="2" s="1"/>
  <c r="H768" i="2"/>
  <c r="I768" i="2" s="1"/>
  <c r="H770" i="2"/>
  <c r="I770" i="2" s="1"/>
  <c r="H772" i="2"/>
  <c r="I772" i="2" s="1"/>
  <c r="H774" i="2"/>
  <c r="I774" i="2" s="1"/>
  <c r="H776" i="2"/>
  <c r="I776" i="2" s="1"/>
  <c r="H778" i="2"/>
  <c r="I778" i="2" s="1"/>
  <c r="H780" i="2"/>
  <c r="I780" i="2" s="1"/>
  <c r="H782" i="2"/>
  <c r="I782" i="2" s="1"/>
  <c r="H784" i="2"/>
  <c r="I784" i="2" s="1"/>
  <c r="H786" i="2"/>
  <c r="I786" i="2" s="1"/>
  <c r="H788" i="2"/>
  <c r="I788" i="2" s="1"/>
  <c r="H790" i="2"/>
  <c r="I790" i="2" s="1"/>
  <c r="H792" i="2"/>
  <c r="I792" i="2" s="1"/>
  <c r="H794" i="2"/>
  <c r="I794" i="2" s="1"/>
  <c r="H796" i="2"/>
  <c r="I796" i="2" s="1"/>
  <c r="H798" i="2"/>
  <c r="I798" i="2" s="1"/>
  <c r="H800" i="2"/>
  <c r="I800" i="2" s="1"/>
  <c r="H802" i="2"/>
  <c r="I802" i="2" s="1"/>
  <c r="H804" i="2"/>
  <c r="I804" i="2" s="1"/>
  <c r="H806" i="2"/>
  <c r="I806" i="2" s="1"/>
  <c r="H808" i="2"/>
  <c r="I808" i="2" s="1"/>
  <c r="H810" i="2"/>
  <c r="I810" i="2" s="1"/>
  <c r="H812" i="2"/>
  <c r="I812" i="2" s="1"/>
  <c r="H814" i="2"/>
  <c r="I814" i="2" s="1"/>
  <c r="H816" i="2"/>
  <c r="I816" i="2" s="1"/>
  <c r="H818" i="2"/>
  <c r="I818" i="2" s="1"/>
  <c r="H820" i="2"/>
  <c r="I820" i="2" s="1"/>
  <c r="H822" i="2"/>
  <c r="I822" i="2" s="1"/>
  <c r="H824" i="2"/>
  <c r="I824" i="2" s="1"/>
  <c r="H826" i="2"/>
  <c r="I826" i="2" s="1"/>
  <c r="H828" i="2"/>
  <c r="I828" i="2" s="1"/>
  <c r="H830" i="2"/>
  <c r="I830" i="2" s="1"/>
  <c r="H832" i="2"/>
  <c r="I832" i="2" s="1"/>
  <c r="H834" i="2"/>
  <c r="I834" i="2" s="1"/>
  <c r="H836" i="2"/>
  <c r="I836" i="2" s="1"/>
  <c r="H838" i="2"/>
  <c r="I838" i="2" s="1"/>
  <c r="H840" i="2"/>
  <c r="I840" i="2" s="1"/>
  <c r="H842" i="2"/>
  <c r="I842" i="2" s="1"/>
  <c r="H844" i="2"/>
  <c r="I844" i="2" s="1"/>
  <c r="H846" i="2"/>
  <c r="I846" i="2" s="1"/>
  <c r="H848" i="2"/>
  <c r="I848" i="2" s="1"/>
  <c r="H850" i="2"/>
  <c r="I850" i="2" s="1"/>
  <c r="H852" i="2"/>
  <c r="I852" i="2" s="1"/>
  <c r="H854" i="2"/>
  <c r="I854" i="2" s="1"/>
  <c r="H856" i="2"/>
  <c r="I856" i="2" s="1"/>
  <c r="H858" i="2"/>
  <c r="I858" i="2" s="1"/>
  <c r="H860" i="2"/>
  <c r="I860" i="2" s="1"/>
  <c r="H862" i="2"/>
  <c r="I862" i="2" s="1"/>
  <c r="H864" i="2"/>
  <c r="I864" i="2" s="1"/>
  <c r="H866" i="2"/>
  <c r="I866" i="2" s="1"/>
  <c r="H870" i="2"/>
  <c r="I870" i="2" s="1"/>
  <c r="H874" i="2"/>
  <c r="I874" i="2" s="1"/>
  <c r="H878" i="2"/>
  <c r="I878" i="2" s="1"/>
  <c r="H882" i="2"/>
  <c r="I882" i="2" s="1"/>
  <c r="H886" i="2"/>
  <c r="I886" i="2" s="1"/>
  <c r="H890" i="2"/>
  <c r="I890" i="2" s="1"/>
  <c r="H894" i="2"/>
  <c r="I894" i="2" s="1"/>
  <c r="H898" i="2"/>
  <c r="I898" i="2" s="1"/>
  <c r="H902" i="2"/>
  <c r="I902" i="2" s="1"/>
  <c r="H906" i="2"/>
  <c r="I906" i="2" s="1"/>
  <c r="H910" i="2"/>
  <c r="I910" i="2" s="1"/>
  <c r="K918" i="2"/>
  <c r="H918" i="2"/>
  <c r="I918" i="2" s="1"/>
  <c r="K926" i="2"/>
  <c r="H926" i="2"/>
  <c r="I926" i="2" s="1"/>
  <c r="K934" i="2"/>
  <c r="H934" i="2"/>
  <c r="I934" i="2" s="1"/>
  <c r="K942" i="2"/>
  <c r="H942" i="2"/>
  <c r="I942" i="2" s="1"/>
  <c r="K950" i="2"/>
  <c r="H950" i="2"/>
  <c r="I950" i="2" s="1"/>
  <c r="K958" i="2"/>
  <c r="H958" i="2"/>
  <c r="I958" i="2" s="1"/>
  <c r="K916" i="2"/>
  <c r="H916" i="2"/>
  <c r="I916" i="2" s="1"/>
  <c r="K924" i="2"/>
  <c r="H924" i="2"/>
  <c r="I924" i="2" s="1"/>
  <c r="K932" i="2"/>
  <c r="H932" i="2"/>
  <c r="I932" i="2" s="1"/>
  <c r="K940" i="2"/>
  <c r="H940" i="2"/>
  <c r="I940" i="2" s="1"/>
  <c r="K948" i="2"/>
  <c r="H948" i="2"/>
  <c r="I948" i="2" s="1"/>
  <c r="K956" i="2"/>
  <c r="H956" i="2"/>
  <c r="I956" i="2" s="1"/>
  <c r="K961" i="2"/>
  <c r="H961" i="2"/>
  <c r="I961" i="2" s="1"/>
  <c r="K965" i="2"/>
  <c r="H965" i="2"/>
  <c r="I965" i="2" s="1"/>
  <c r="K969" i="2"/>
  <c r="H969" i="2"/>
  <c r="I969" i="2" s="1"/>
  <c r="K973" i="2"/>
  <c r="H973" i="2"/>
  <c r="I973" i="2" s="1"/>
  <c r="K977" i="2"/>
  <c r="H977" i="2"/>
  <c r="I977" i="2" s="1"/>
  <c r="K981" i="2"/>
  <c r="H981" i="2"/>
  <c r="I981" i="2" s="1"/>
  <c r="K985" i="2"/>
  <c r="H985" i="2"/>
  <c r="I985" i="2" s="1"/>
  <c r="K989" i="2"/>
  <c r="H989" i="2"/>
  <c r="I989" i="2" s="1"/>
  <c r="H868" i="2"/>
  <c r="I868" i="2" s="1"/>
  <c r="H872" i="2"/>
  <c r="I872" i="2" s="1"/>
  <c r="H876" i="2"/>
  <c r="I876" i="2" s="1"/>
  <c r="H880" i="2"/>
  <c r="I880" i="2" s="1"/>
  <c r="H884" i="2"/>
  <c r="I884" i="2" s="1"/>
  <c r="H888" i="2"/>
  <c r="I888" i="2" s="1"/>
  <c r="H892" i="2"/>
  <c r="I892" i="2" s="1"/>
  <c r="H896" i="2"/>
  <c r="I896" i="2" s="1"/>
  <c r="H900" i="2"/>
  <c r="I900" i="2" s="1"/>
  <c r="H904" i="2"/>
  <c r="I904" i="2" s="1"/>
  <c r="H908" i="2"/>
  <c r="I908" i="2" s="1"/>
  <c r="K911" i="2"/>
  <c r="H911" i="2"/>
  <c r="I911" i="2" s="1"/>
  <c r="K913" i="2"/>
  <c r="H913" i="2"/>
  <c r="I913" i="2" s="1"/>
  <c r="K915" i="2"/>
  <c r="H915" i="2"/>
  <c r="I915" i="2" s="1"/>
  <c r="K917" i="2"/>
  <c r="H917" i="2"/>
  <c r="I917" i="2" s="1"/>
  <c r="K919" i="2"/>
  <c r="H919" i="2"/>
  <c r="I919" i="2" s="1"/>
  <c r="K921" i="2"/>
  <c r="H921" i="2"/>
  <c r="I921" i="2" s="1"/>
  <c r="K923" i="2"/>
  <c r="H923" i="2"/>
  <c r="I923" i="2" s="1"/>
  <c r="K925" i="2"/>
  <c r="H925" i="2"/>
  <c r="I925" i="2" s="1"/>
  <c r="K927" i="2"/>
  <c r="H927" i="2"/>
  <c r="I927" i="2" s="1"/>
  <c r="K929" i="2"/>
  <c r="H929" i="2"/>
  <c r="I929" i="2" s="1"/>
  <c r="K931" i="2"/>
  <c r="H931" i="2"/>
  <c r="I931" i="2" s="1"/>
  <c r="K933" i="2"/>
  <c r="H933" i="2"/>
  <c r="I933" i="2" s="1"/>
  <c r="K935" i="2"/>
  <c r="H935" i="2"/>
  <c r="I935" i="2" s="1"/>
  <c r="K937" i="2"/>
  <c r="H937" i="2"/>
  <c r="I937" i="2" s="1"/>
  <c r="K939" i="2"/>
  <c r="H939" i="2"/>
  <c r="I939" i="2" s="1"/>
  <c r="K941" i="2"/>
  <c r="H941" i="2"/>
  <c r="I941" i="2" s="1"/>
  <c r="K943" i="2"/>
  <c r="H943" i="2"/>
  <c r="I943" i="2" s="1"/>
  <c r="K945" i="2"/>
  <c r="H945" i="2"/>
  <c r="I945" i="2" s="1"/>
  <c r="K947" i="2"/>
  <c r="H947" i="2"/>
  <c r="I947" i="2" s="1"/>
  <c r="K949" i="2"/>
  <c r="H949" i="2"/>
  <c r="I949" i="2" s="1"/>
  <c r="K951" i="2"/>
  <c r="H951" i="2"/>
  <c r="I951" i="2" s="1"/>
  <c r="K953" i="2"/>
  <c r="H953" i="2"/>
  <c r="I953" i="2" s="1"/>
  <c r="K955" i="2"/>
  <c r="H955" i="2"/>
  <c r="I955" i="2" s="1"/>
  <c r="K957" i="2"/>
  <c r="H957" i="2"/>
  <c r="I957" i="2" s="1"/>
  <c r="K959" i="2"/>
  <c r="H959" i="2"/>
  <c r="I959" i="2" s="1"/>
  <c r="K962" i="2"/>
  <c r="H962" i="2"/>
  <c r="I962" i="2" s="1"/>
  <c r="K966" i="2"/>
  <c r="H966" i="2"/>
  <c r="I966" i="2" s="1"/>
  <c r="K970" i="2"/>
  <c r="H970" i="2"/>
  <c r="I970" i="2" s="1"/>
  <c r="K974" i="2"/>
  <c r="H974" i="2"/>
  <c r="I974" i="2" s="1"/>
  <c r="K978" i="2"/>
  <c r="H978" i="2"/>
  <c r="I978" i="2" s="1"/>
  <c r="K982" i="2"/>
  <c r="H982" i="2"/>
  <c r="I982" i="2" s="1"/>
  <c r="K986" i="2"/>
  <c r="H986" i="2"/>
  <c r="I986" i="2" s="1"/>
  <c r="K990" i="2"/>
  <c r="H990" i="2"/>
  <c r="I990" i="2" s="1"/>
  <c r="E94" i="30"/>
  <c r="A35" i="15"/>
  <c r="T20" i="15"/>
  <c r="E126" i="30"/>
  <c r="E113" i="30"/>
  <c r="E66" i="30"/>
  <c r="E125" i="30"/>
  <c r="E124" i="30"/>
  <c r="E128" i="30"/>
  <c r="E131" i="30" s="1"/>
  <c r="E127" i="30"/>
  <c r="E67" i="30"/>
  <c r="E109" i="30"/>
  <c r="E92" i="30" l="1"/>
  <c r="E91" i="30"/>
  <c r="E93" i="30"/>
  <c r="E95" i="30" l="1"/>
  <c r="E96"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Varnavides, Philip</author>
  </authors>
  <commentList>
    <comment ref="D17" authorId="0" shapeId="0" xr:uid="{DB6AC924-BBF0-4D75-A24F-C599DA2EA63E}">
      <text>
        <r>
          <rPr>
            <sz val="9"/>
            <color indexed="81"/>
            <rFont val="Tahoma"/>
            <family val="2"/>
          </rPr>
          <t>i.e., this equals 2020 when proposed year =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Varnavides, Philip</author>
  </authors>
  <commentList>
    <comment ref="D18" authorId="0" shapeId="0" xr:uid="{59FC876B-99D5-469A-8BB7-B39C07122479}">
      <text>
        <r>
          <rPr>
            <sz val="9"/>
            <color indexed="81"/>
            <rFont val="Tahoma"/>
            <family val="2"/>
          </rPr>
          <t>i.e., this equals 2020 when proposed year = 2020</t>
        </r>
      </text>
    </comment>
    <comment ref="D35" authorId="0" shapeId="0" xr:uid="{68091348-2BCD-42B3-89A9-6815E64AC4C5}">
      <text>
        <r>
          <rPr>
            <sz val="9"/>
            <color indexed="81"/>
            <rFont val="Tahoma"/>
            <family val="2"/>
          </rPr>
          <t>i.e., this equals 2020 when proposed year = 2020</t>
        </r>
      </text>
    </comment>
  </commentList>
</comments>
</file>

<file path=xl/sharedStrings.xml><?xml version="1.0" encoding="utf-8"?>
<sst xmlns="http://schemas.openxmlformats.org/spreadsheetml/2006/main" count="13520" uniqueCount="4446">
  <si>
    <t>ReportInstanceId</t>
  </si>
  <si>
    <t>ReportId</t>
  </si>
  <si>
    <t>PeriodId</t>
  </si>
  <si>
    <t>SheetName</t>
  </si>
  <si>
    <t>LineItemId</t>
  </si>
  <si>
    <t>MapId</t>
  </si>
  <si>
    <t>MapExpr</t>
  </si>
  <si>
    <t>CellAddress</t>
  </si>
  <si>
    <t>CurrentValue</t>
  </si>
  <si>
    <t>FinalValue</t>
  </si>
  <si>
    <t>AdjustmentValue</t>
  </si>
  <si>
    <t>IsError</t>
  </si>
  <si>
    <t>IsValueSame</t>
  </si>
  <si>
    <t>LineItemDataType</t>
  </si>
  <si>
    <t>VSUniqueName</t>
  </si>
  <si>
    <t>010</t>
  </si>
  <si>
    <t/>
  </si>
  <si>
    <t>E17</t>
  </si>
  <si>
    <t>MDCuser10.test@gmail.com</t>
  </si>
  <si>
    <t>STRING</t>
  </si>
  <si>
    <t>UserId</t>
  </si>
  <si>
    <t>E18</t>
  </si>
  <si>
    <t>10MDC User10</t>
  </si>
  <si>
    <t>UserName</t>
  </si>
  <si>
    <t>E19</t>
  </si>
  <si>
    <t>UserContactNo</t>
  </si>
  <si>
    <t>E20</t>
  </si>
  <si>
    <t>UserEmail</t>
  </si>
  <si>
    <t>E21</t>
  </si>
  <si>
    <t>ReportCreatedByUserId</t>
  </si>
  <si>
    <t>012</t>
  </si>
  <si>
    <t>K27</t>
  </si>
  <si>
    <t>FALSE</t>
  </si>
  <si>
    <t>Confirmflag</t>
  </si>
  <si>
    <t>K17</t>
  </si>
  <si>
    <t>TRUE</t>
  </si>
  <si>
    <t>SYNDICATETYPE</t>
  </si>
  <si>
    <t>K19</t>
  </si>
  <si>
    <t>ISLIFE</t>
  </si>
  <si>
    <t>K21</t>
  </si>
  <si>
    <t>Confirmation</t>
  </si>
  <si>
    <t>K23</t>
  </si>
  <si>
    <t>W24</t>
  </si>
  <si>
    <t>DEFAULTSYNDICATETYPE</t>
  </si>
  <si>
    <t>W25</t>
  </si>
  <si>
    <t>DEFAULTISLIFE</t>
  </si>
  <si>
    <t>309</t>
  </si>
  <si>
    <t>F17</t>
  </si>
  <si>
    <t>NUMBER</t>
  </si>
  <si>
    <t>G17</t>
  </si>
  <si>
    <t>G18</t>
  </si>
  <si>
    <t>F19</t>
  </si>
  <si>
    <t>G19</t>
  </si>
  <si>
    <t>F31</t>
  </si>
  <si>
    <t>H31</t>
  </si>
  <si>
    <t>J31</t>
  </si>
  <si>
    <t>L31</t>
  </si>
  <si>
    <t>F32</t>
  </si>
  <si>
    <t>J32</t>
  </si>
  <si>
    <t>F33</t>
  </si>
  <si>
    <t>J33</t>
  </si>
  <si>
    <t>F35</t>
  </si>
  <si>
    <t>H35</t>
  </si>
  <si>
    <t>J35</t>
  </si>
  <si>
    <t>L35</t>
  </si>
  <si>
    <t>F36</t>
  </si>
  <si>
    <t>J36</t>
  </si>
  <si>
    <t>F37</t>
  </si>
  <si>
    <t>J37</t>
  </si>
  <si>
    <t>F38</t>
  </si>
  <si>
    <t>H38</t>
  </si>
  <si>
    <t>J38</t>
  </si>
  <si>
    <t>L38</t>
  </si>
  <si>
    <t>F39</t>
  </si>
  <si>
    <t>H39</t>
  </si>
  <si>
    <t>J39</t>
  </si>
  <si>
    <t>L39</t>
  </si>
  <si>
    <t>F41</t>
  </si>
  <si>
    <t>J41</t>
  </si>
  <si>
    <t>310</t>
  </si>
  <si>
    <t>G16</t>
  </si>
  <si>
    <t>H16</t>
  </si>
  <si>
    <t>I16</t>
  </si>
  <si>
    <t>J16</t>
  </si>
  <si>
    <t>K16</t>
  </si>
  <si>
    <t>L16</t>
  </si>
  <si>
    <t>N16</t>
  </si>
  <si>
    <t>H17</t>
  </si>
  <si>
    <t>I17</t>
  </si>
  <si>
    <t>J17</t>
  </si>
  <si>
    <t>L17</t>
  </si>
  <si>
    <t>N17</t>
  </si>
  <si>
    <t>311</t>
  </si>
  <si>
    <t>YearOfAccount:1991</t>
  </si>
  <si>
    <t>G35</t>
  </si>
  <si>
    <t>YearOfAccount:1992</t>
  </si>
  <si>
    <t>G41</t>
  </si>
  <si>
    <t>H41</t>
  </si>
  <si>
    <t>YearOfAccount:1993</t>
  </si>
  <si>
    <t>G47</t>
  </si>
  <si>
    <t>H47</t>
  </si>
  <si>
    <t>YearOfAccount:1994</t>
  </si>
  <si>
    <t>G53</t>
  </si>
  <si>
    <t>H53</t>
  </si>
  <si>
    <t>YearOfAccount:1995</t>
  </si>
  <si>
    <t>G59</t>
  </si>
  <si>
    <t>H59</t>
  </si>
  <si>
    <t>YearOfAccount:1996</t>
  </si>
  <si>
    <t>G65</t>
  </si>
  <si>
    <t>H65</t>
  </si>
  <si>
    <t>YearOfAccount:1997</t>
  </si>
  <si>
    <t>G71</t>
  </si>
  <si>
    <t>H71</t>
  </si>
  <si>
    <t>YearOfAccount:1998</t>
  </si>
  <si>
    <t>G77</t>
  </si>
  <si>
    <t>H77</t>
  </si>
  <si>
    <t>YearOfAccount:1999</t>
  </si>
  <si>
    <t>G83</t>
  </si>
  <si>
    <t>H83</t>
  </si>
  <si>
    <t>YearOfAccount:2000</t>
  </si>
  <si>
    <t>G89</t>
  </si>
  <si>
    <t>H89</t>
  </si>
  <si>
    <t>YearOfAccount:2001</t>
  </si>
  <si>
    <t>G95</t>
  </si>
  <si>
    <t>H95</t>
  </si>
  <si>
    <t>YearOfAccount:2002</t>
  </si>
  <si>
    <t>G101</t>
  </si>
  <si>
    <t>H101</t>
  </si>
  <si>
    <t>YearOfAccount:2003</t>
  </si>
  <si>
    <t>G107</t>
  </si>
  <si>
    <t>H107</t>
  </si>
  <si>
    <t>YearOfAccount:2004</t>
  </si>
  <si>
    <t>G113</t>
  </si>
  <si>
    <t>H113</t>
  </si>
  <si>
    <t>YearOfAccount:2005</t>
  </si>
  <si>
    <t>G119</t>
  </si>
  <si>
    <t>H119</t>
  </si>
  <si>
    <t>YearOfAccount:2006</t>
  </si>
  <si>
    <t>G125</t>
  </si>
  <si>
    <t>H125</t>
  </si>
  <si>
    <t>YearOfAccount:2007</t>
  </si>
  <si>
    <t>G131</t>
  </si>
  <si>
    <t>H131</t>
  </si>
  <si>
    <t>YearOfAccount:2008</t>
  </si>
  <si>
    <t>G137</t>
  </si>
  <si>
    <t>H137</t>
  </si>
  <si>
    <t>YearOfAccount:2009</t>
  </si>
  <si>
    <t>G143</t>
  </si>
  <si>
    <t>H143</t>
  </si>
  <si>
    <t>YearOfAccount:2010</t>
  </si>
  <si>
    <t>G149</t>
  </si>
  <si>
    <t>H149</t>
  </si>
  <si>
    <t>YearOfAccount:2011</t>
  </si>
  <si>
    <t>G155</t>
  </si>
  <si>
    <t>H155</t>
  </si>
  <si>
    <t>YearOfAccount:2012</t>
  </si>
  <si>
    <t>G161</t>
  </si>
  <si>
    <t>H161</t>
  </si>
  <si>
    <t>YearOfAccount:2013</t>
  </si>
  <si>
    <t>G167</t>
  </si>
  <si>
    <t>H167</t>
  </si>
  <si>
    <t>YearOfAccount:2014</t>
  </si>
  <si>
    <t>G173</t>
  </si>
  <si>
    <t>H173</t>
  </si>
  <si>
    <t>YearOfAccount:2015</t>
  </si>
  <si>
    <t>G179</t>
  </si>
  <si>
    <t>H179</t>
  </si>
  <si>
    <t>YearOfAccount:2016</t>
  </si>
  <si>
    <t>G185</t>
  </si>
  <si>
    <t>H185</t>
  </si>
  <si>
    <t>YearOfAccount:2017</t>
  </si>
  <si>
    <t>G191</t>
  </si>
  <si>
    <t>H191</t>
  </si>
  <si>
    <t>YearOfAccount:2018</t>
  </si>
  <si>
    <t>G197</t>
  </si>
  <si>
    <t>H197</t>
  </si>
  <si>
    <t>YearOfAccount:2019</t>
  </si>
  <si>
    <t>G203</t>
  </si>
  <si>
    <t>H203</t>
  </si>
  <si>
    <t>G212</t>
  </si>
  <si>
    <t>F20</t>
  </si>
  <si>
    <t>G20</t>
  </si>
  <si>
    <t>H20</t>
  </si>
  <si>
    <t>I20</t>
  </si>
  <si>
    <t>J20</t>
  </si>
  <si>
    <t>K20</t>
  </si>
  <si>
    <t>L20</t>
  </si>
  <si>
    <t>M20</t>
  </si>
  <si>
    <t>F21</t>
  </si>
  <si>
    <t>L21</t>
  </si>
  <si>
    <t>F23</t>
  </si>
  <si>
    <t>G23</t>
  </si>
  <si>
    <t>H23</t>
  </si>
  <si>
    <t>I23</t>
  </si>
  <si>
    <t>J23</t>
  </si>
  <si>
    <t>L23</t>
  </si>
  <si>
    <t>M23</t>
  </si>
  <si>
    <t>F24</t>
  </si>
  <si>
    <t>L24</t>
  </si>
  <si>
    <t>312</t>
  </si>
  <si>
    <t>E25</t>
  </si>
  <si>
    <t>F25</t>
  </si>
  <si>
    <t>G25</t>
  </si>
  <si>
    <t>H25</t>
  </si>
  <si>
    <t>I25</t>
  </si>
  <si>
    <t>J25</t>
  </si>
  <si>
    <t>L25</t>
  </si>
  <si>
    <t>M25</t>
  </si>
  <si>
    <t>N25</t>
  </si>
  <si>
    <t>O25</t>
  </si>
  <si>
    <t>P25</t>
  </si>
  <si>
    <t>Q25</t>
  </si>
  <si>
    <t>R25</t>
  </si>
  <si>
    <t>T25</t>
  </si>
  <si>
    <t>E31</t>
  </si>
  <si>
    <t>G31</t>
  </si>
  <si>
    <t>I31</t>
  </si>
  <si>
    <t>M31</t>
  </si>
  <si>
    <t>N31</t>
  </si>
  <si>
    <t>O31</t>
  </si>
  <si>
    <t>P31</t>
  </si>
  <si>
    <t>Q31</t>
  </si>
  <si>
    <t>R31</t>
  </si>
  <si>
    <t>T31</t>
  </si>
  <si>
    <t>E37</t>
  </si>
  <si>
    <t>G37</t>
  </si>
  <si>
    <t>H37</t>
  </si>
  <si>
    <t>I37</t>
  </si>
  <si>
    <t>L37</t>
  </si>
  <si>
    <t>M37</t>
  </si>
  <si>
    <t>N37</t>
  </si>
  <si>
    <t>O37</t>
  </si>
  <si>
    <t>P37</t>
  </si>
  <si>
    <t>Q37</t>
  </si>
  <si>
    <t>R37</t>
  </si>
  <si>
    <t>T37</t>
  </si>
  <si>
    <t>E43</t>
  </si>
  <si>
    <t>F43</t>
  </si>
  <si>
    <t>G43</t>
  </si>
  <si>
    <t>H43</t>
  </si>
  <si>
    <t>I43</t>
  </si>
  <si>
    <t>J43</t>
  </si>
  <si>
    <t>L43</t>
  </si>
  <si>
    <t>M43</t>
  </si>
  <si>
    <t>N43</t>
  </si>
  <si>
    <t>O43</t>
  </si>
  <si>
    <t>P43</t>
  </si>
  <si>
    <t>Q43</t>
  </si>
  <si>
    <t>R43</t>
  </si>
  <si>
    <t>T43</t>
  </si>
  <si>
    <t>E49</t>
  </si>
  <si>
    <t>F49</t>
  </si>
  <si>
    <t>G49</t>
  </si>
  <si>
    <t>H49</t>
  </si>
  <si>
    <t>I49</t>
  </si>
  <si>
    <t>J49</t>
  </si>
  <si>
    <t>L49</t>
  </si>
  <si>
    <t>M49</t>
  </si>
  <si>
    <t>N49</t>
  </si>
  <si>
    <t>O49</t>
  </si>
  <si>
    <t>P49</t>
  </si>
  <si>
    <t>Q49</t>
  </si>
  <si>
    <t>R49</t>
  </si>
  <si>
    <t>T49</t>
  </si>
  <si>
    <t>E55</t>
  </si>
  <si>
    <t>F55</t>
  </si>
  <si>
    <t>G55</t>
  </si>
  <si>
    <t>H55</t>
  </si>
  <si>
    <t>I55</t>
  </si>
  <si>
    <t>J55</t>
  </si>
  <si>
    <t>L55</t>
  </si>
  <si>
    <t>M55</t>
  </si>
  <si>
    <t>N55</t>
  </si>
  <si>
    <t>O55</t>
  </si>
  <si>
    <t>P55</t>
  </si>
  <si>
    <t>Q55</t>
  </si>
  <si>
    <t>R55</t>
  </si>
  <si>
    <t>T55</t>
  </si>
  <si>
    <t>E61</t>
  </si>
  <si>
    <t>F61</t>
  </si>
  <si>
    <t>G61</t>
  </si>
  <si>
    <t>H61</t>
  </si>
  <si>
    <t>I61</t>
  </si>
  <si>
    <t>J61</t>
  </si>
  <si>
    <t>L61</t>
  </si>
  <si>
    <t>M61</t>
  </si>
  <si>
    <t>N61</t>
  </si>
  <si>
    <t>O61</t>
  </si>
  <si>
    <t>P61</t>
  </si>
  <si>
    <t>Q61</t>
  </si>
  <si>
    <t>R61</t>
  </si>
  <si>
    <t>T61</t>
  </si>
  <si>
    <t>E67</t>
  </si>
  <si>
    <t>F67</t>
  </si>
  <si>
    <t>G67</t>
  </si>
  <si>
    <t>H67</t>
  </si>
  <si>
    <t>I67</t>
  </si>
  <si>
    <t>J67</t>
  </si>
  <si>
    <t>L67</t>
  </si>
  <si>
    <t>M67</t>
  </si>
  <si>
    <t>N67</t>
  </si>
  <si>
    <t>O67</t>
  </si>
  <si>
    <t>P67</t>
  </si>
  <si>
    <t>Q67</t>
  </si>
  <si>
    <t>R67</t>
  </si>
  <si>
    <t>T67</t>
  </si>
  <si>
    <t>E73</t>
  </si>
  <si>
    <t>F73</t>
  </si>
  <si>
    <t>G73</t>
  </si>
  <si>
    <t>H73</t>
  </si>
  <si>
    <t>I73</t>
  </si>
  <si>
    <t>J73</t>
  </si>
  <si>
    <t>L73</t>
  </si>
  <si>
    <t>M73</t>
  </si>
  <si>
    <t>N73</t>
  </si>
  <si>
    <t>O73</t>
  </si>
  <si>
    <t>P73</t>
  </si>
  <si>
    <t>Q73</t>
  </si>
  <si>
    <t>R73</t>
  </si>
  <si>
    <t>T73</t>
  </si>
  <si>
    <t>E79</t>
  </si>
  <si>
    <t>F79</t>
  </si>
  <si>
    <t>G79</t>
  </si>
  <si>
    <t>H79</t>
  </si>
  <si>
    <t>I79</t>
  </si>
  <si>
    <t>J79</t>
  </si>
  <si>
    <t>L79</t>
  </si>
  <si>
    <t>M79</t>
  </si>
  <si>
    <t>N79</t>
  </si>
  <si>
    <t>O79</t>
  </si>
  <si>
    <t>P79</t>
  </si>
  <si>
    <t>Q79</t>
  </si>
  <si>
    <t>R79</t>
  </si>
  <si>
    <t>T79</t>
  </si>
  <si>
    <t>E85</t>
  </si>
  <si>
    <t>F85</t>
  </si>
  <si>
    <t>G85</t>
  </si>
  <si>
    <t>H85</t>
  </si>
  <si>
    <t>I85</t>
  </si>
  <si>
    <t>J85</t>
  </si>
  <si>
    <t>L85</t>
  </si>
  <si>
    <t>M85</t>
  </si>
  <si>
    <t>N85</t>
  </si>
  <si>
    <t>O85</t>
  </si>
  <si>
    <t>P85</t>
  </si>
  <si>
    <t>Q85</t>
  </si>
  <si>
    <t>R85</t>
  </si>
  <si>
    <t>T85</t>
  </si>
  <si>
    <t>E91</t>
  </si>
  <si>
    <t>F91</t>
  </si>
  <si>
    <t>G91</t>
  </si>
  <si>
    <t>H91</t>
  </si>
  <si>
    <t>I91</t>
  </si>
  <si>
    <t>J91</t>
  </si>
  <si>
    <t>L91</t>
  </si>
  <si>
    <t>M91</t>
  </si>
  <si>
    <t>N91</t>
  </si>
  <si>
    <t>O91</t>
  </si>
  <si>
    <t>P91</t>
  </si>
  <si>
    <t>Q91</t>
  </si>
  <si>
    <t>R91</t>
  </si>
  <si>
    <t>T91</t>
  </si>
  <si>
    <t>E97</t>
  </si>
  <si>
    <t>F97</t>
  </si>
  <si>
    <t>G97</t>
  </si>
  <si>
    <t>H97</t>
  </si>
  <si>
    <t>I97</t>
  </si>
  <si>
    <t>J97</t>
  </si>
  <si>
    <t>L97</t>
  </si>
  <si>
    <t>M97</t>
  </si>
  <si>
    <t>N97</t>
  </si>
  <si>
    <t>O97</t>
  </si>
  <si>
    <t>P97</t>
  </si>
  <si>
    <t>Q97</t>
  </si>
  <si>
    <t>R97</t>
  </si>
  <si>
    <t>T97</t>
  </si>
  <si>
    <t>E103</t>
  </si>
  <si>
    <t>F103</t>
  </si>
  <si>
    <t>G103</t>
  </si>
  <si>
    <t>H103</t>
  </si>
  <si>
    <t>I103</t>
  </si>
  <si>
    <t>J103</t>
  </si>
  <si>
    <t>L103</t>
  </si>
  <si>
    <t>M103</t>
  </si>
  <si>
    <t>N103</t>
  </si>
  <si>
    <t>O103</t>
  </si>
  <si>
    <t>P103</t>
  </si>
  <si>
    <t>Q103</t>
  </si>
  <si>
    <t>R103</t>
  </si>
  <si>
    <t>T103</t>
  </si>
  <si>
    <t>E109</t>
  </si>
  <si>
    <t>F109</t>
  </si>
  <si>
    <t>G109</t>
  </si>
  <si>
    <t>H109</t>
  </si>
  <si>
    <t>I109</t>
  </si>
  <si>
    <t>J109</t>
  </si>
  <si>
    <t>L109</t>
  </si>
  <si>
    <t>M109</t>
  </si>
  <si>
    <t>N109</t>
  </si>
  <si>
    <t>O109</t>
  </si>
  <si>
    <t>P109</t>
  </si>
  <si>
    <t>Q109</t>
  </si>
  <si>
    <t>R109</t>
  </si>
  <si>
    <t>T109</t>
  </si>
  <si>
    <t>E115</t>
  </si>
  <si>
    <t>F115</t>
  </si>
  <si>
    <t>G115</t>
  </si>
  <si>
    <t>H115</t>
  </si>
  <si>
    <t>I115</t>
  </si>
  <si>
    <t>J115</t>
  </si>
  <si>
    <t>L115</t>
  </si>
  <si>
    <t>M115</t>
  </si>
  <si>
    <t>N115</t>
  </si>
  <si>
    <t>O115</t>
  </si>
  <si>
    <t>P115</t>
  </si>
  <si>
    <t>Q115</t>
  </si>
  <si>
    <t>R115</t>
  </si>
  <si>
    <t>T115</t>
  </si>
  <si>
    <t>E121</t>
  </si>
  <si>
    <t>F121</t>
  </si>
  <si>
    <t>G121</t>
  </si>
  <si>
    <t>H121</t>
  </si>
  <si>
    <t>I121</t>
  </si>
  <si>
    <t>J121</t>
  </si>
  <si>
    <t>L121</t>
  </si>
  <si>
    <t>M121</t>
  </si>
  <si>
    <t>N121</t>
  </si>
  <si>
    <t>O121</t>
  </si>
  <si>
    <t>P121</t>
  </si>
  <si>
    <t>Q121</t>
  </si>
  <si>
    <t>R121</t>
  </si>
  <si>
    <t>T121</t>
  </si>
  <si>
    <t>E127</t>
  </si>
  <si>
    <t>F127</t>
  </si>
  <si>
    <t>G127</t>
  </si>
  <si>
    <t>H127</t>
  </si>
  <si>
    <t>I127</t>
  </si>
  <si>
    <t>J127</t>
  </si>
  <si>
    <t>L127</t>
  </si>
  <si>
    <t>M127</t>
  </si>
  <si>
    <t>N127</t>
  </si>
  <si>
    <t>O127</t>
  </si>
  <si>
    <t>P127</t>
  </si>
  <si>
    <t>Q127</t>
  </si>
  <si>
    <t>R127</t>
  </si>
  <si>
    <t>T127</t>
  </si>
  <si>
    <t>E133</t>
  </si>
  <si>
    <t>F133</t>
  </si>
  <si>
    <t>G133</t>
  </si>
  <si>
    <t>H133</t>
  </si>
  <si>
    <t>I133</t>
  </si>
  <si>
    <t>J133</t>
  </si>
  <si>
    <t>L133</t>
  </si>
  <si>
    <t>M133</t>
  </si>
  <si>
    <t>N133</t>
  </si>
  <si>
    <t>O133</t>
  </si>
  <si>
    <t>P133</t>
  </si>
  <si>
    <t>Q133</t>
  </si>
  <si>
    <t>R133</t>
  </si>
  <si>
    <t>T133</t>
  </si>
  <si>
    <t>E139</t>
  </si>
  <si>
    <t>F139</t>
  </si>
  <si>
    <t>G139</t>
  </si>
  <si>
    <t>H139</t>
  </si>
  <si>
    <t>I139</t>
  </si>
  <si>
    <t>J139</t>
  </si>
  <si>
    <t>L139</t>
  </si>
  <si>
    <t>M139</t>
  </si>
  <si>
    <t>N139</t>
  </si>
  <si>
    <t>O139</t>
  </si>
  <si>
    <t>P139</t>
  </si>
  <si>
    <t>Q139</t>
  </si>
  <si>
    <t>R139</t>
  </si>
  <si>
    <t>T139</t>
  </si>
  <si>
    <t>E145</t>
  </si>
  <si>
    <t>F145</t>
  </si>
  <si>
    <t>G145</t>
  </si>
  <si>
    <t>H145</t>
  </si>
  <si>
    <t>I145</t>
  </si>
  <si>
    <t>J145</t>
  </si>
  <si>
    <t>L145</t>
  </si>
  <si>
    <t>M145</t>
  </si>
  <si>
    <t>N145</t>
  </si>
  <si>
    <t>O145</t>
  </si>
  <si>
    <t>P145</t>
  </si>
  <si>
    <t>Q145</t>
  </si>
  <si>
    <t>R145</t>
  </si>
  <si>
    <t>T145</t>
  </si>
  <si>
    <t>E151</t>
  </si>
  <si>
    <t>F151</t>
  </si>
  <si>
    <t>G151</t>
  </si>
  <si>
    <t>H151</t>
  </si>
  <si>
    <t>I151</t>
  </si>
  <si>
    <t>J151</t>
  </si>
  <si>
    <t>L151</t>
  </si>
  <si>
    <t>M151</t>
  </si>
  <si>
    <t>N151</t>
  </si>
  <si>
    <t>O151</t>
  </si>
  <si>
    <t>P151</t>
  </si>
  <si>
    <t>Q151</t>
  </si>
  <si>
    <t>R151</t>
  </si>
  <si>
    <t>T151</t>
  </si>
  <si>
    <t>E157</t>
  </si>
  <si>
    <t>F157</t>
  </si>
  <si>
    <t>G157</t>
  </si>
  <si>
    <t>H157</t>
  </si>
  <si>
    <t>I157</t>
  </si>
  <si>
    <t>J157</t>
  </si>
  <si>
    <t>L157</t>
  </si>
  <si>
    <t>M157</t>
  </si>
  <si>
    <t>N157</t>
  </si>
  <si>
    <t>O157</t>
  </si>
  <si>
    <t>P157</t>
  </si>
  <si>
    <t>Q157</t>
  </si>
  <si>
    <t>R157</t>
  </si>
  <si>
    <t>T157</t>
  </si>
  <si>
    <t>E163</t>
  </si>
  <si>
    <t>F163</t>
  </si>
  <si>
    <t>G163</t>
  </si>
  <si>
    <t>H163</t>
  </si>
  <si>
    <t>I163</t>
  </si>
  <si>
    <t>J163</t>
  </si>
  <si>
    <t>L163</t>
  </si>
  <si>
    <t>M163</t>
  </si>
  <si>
    <t>N163</t>
  </si>
  <si>
    <t>O163</t>
  </si>
  <si>
    <t>P163</t>
  </si>
  <si>
    <t>Q163</t>
  </si>
  <si>
    <t>R163</t>
  </si>
  <si>
    <t>T163</t>
  </si>
  <si>
    <t>E169</t>
  </si>
  <si>
    <t>F169</t>
  </si>
  <si>
    <t>G169</t>
  </si>
  <si>
    <t>H169</t>
  </si>
  <si>
    <t>I169</t>
  </si>
  <si>
    <t>J169</t>
  </si>
  <si>
    <t>L169</t>
  </si>
  <si>
    <t>M169</t>
  </si>
  <si>
    <t>N169</t>
  </si>
  <si>
    <t>O169</t>
  </si>
  <si>
    <t>P169</t>
  </si>
  <si>
    <t>Q169</t>
  </si>
  <si>
    <t>R169</t>
  </si>
  <si>
    <t>T169</t>
  </si>
  <si>
    <t>E175</t>
  </si>
  <si>
    <t>F175</t>
  </si>
  <si>
    <t>G175</t>
  </si>
  <si>
    <t>H175</t>
  </si>
  <si>
    <t>I175</t>
  </si>
  <si>
    <t>J175</t>
  </si>
  <si>
    <t>L175</t>
  </si>
  <si>
    <t>M175</t>
  </si>
  <si>
    <t>N175</t>
  </si>
  <si>
    <t>O175</t>
  </si>
  <si>
    <t>P175</t>
  </si>
  <si>
    <t>Q175</t>
  </si>
  <si>
    <t>R175</t>
  </si>
  <si>
    <t>T175</t>
  </si>
  <si>
    <t>E181</t>
  </si>
  <si>
    <t>F181</t>
  </si>
  <si>
    <t>G181</t>
  </si>
  <si>
    <t>H181</t>
  </si>
  <si>
    <t>I181</t>
  </si>
  <si>
    <t>J181</t>
  </si>
  <si>
    <t>L181</t>
  </si>
  <si>
    <t>M181</t>
  </si>
  <si>
    <t>N181</t>
  </si>
  <si>
    <t>O181</t>
  </si>
  <si>
    <t>P181</t>
  </si>
  <si>
    <t>Q181</t>
  </si>
  <si>
    <t>R181</t>
  </si>
  <si>
    <t>T181</t>
  </si>
  <si>
    <t>E187</t>
  </si>
  <si>
    <t>F187</t>
  </si>
  <si>
    <t>G187</t>
  </si>
  <si>
    <t>H187</t>
  </si>
  <si>
    <t>I187</t>
  </si>
  <si>
    <t>J187</t>
  </si>
  <si>
    <t>L187</t>
  </si>
  <si>
    <t>M187</t>
  </si>
  <si>
    <t>N187</t>
  </si>
  <si>
    <t>O187</t>
  </si>
  <si>
    <t>P187</t>
  </si>
  <si>
    <t>Q187</t>
  </si>
  <si>
    <t>R187</t>
  </si>
  <si>
    <t>T187</t>
  </si>
  <si>
    <t>E200</t>
  </si>
  <si>
    <t>F200</t>
  </si>
  <si>
    <t>G200</t>
  </si>
  <si>
    <t>H200</t>
  </si>
  <si>
    <t>I200</t>
  </si>
  <si>
    <t>J200</t>
  </si>
  <si>
    <t>L200</t>
  </si>
  <si>
    <t>M200</t>
  </si>
  <si>
    <t>N200</t>
  </si>
  <si>
    <t>O200</t>
  </si>
  <si>
    <t>P200</t>
  </si>
  <si>
    <t>Q200</t>
  </si>
  <si>
    <t>R200</t>
  </si>
  <si>
    <t>T200</t>
  </si>
  <si>
    <t>313</t>
  </si>
  <si>
    <t>G40</t>
  </si>
  <si>
    <t>H40</t>
  </si>
  <si>
    <t>I40</t>
  </si>
  <si>
    <t>J40</t>
  </si>
  <si>
    <t>I41</t>
  </si>
  <si>
    <t>G42</t>
  </si>
  <si>
    <t>H42</t>
  </si>
  <si>
    <t>I42</t>
  </si>
  <si>
    <t>J42</t>
  </si>
  <si>
    <t>G45</t>
  </si>
  <si>
    <t>H45</t>
  </si>
  <si>
    <t>I45</t>
  </si>
  <si>
    <t>J45</t>
  </si>
  <si>
    <t>J54</t>
  </si>
  <si>
    <t>314</t>
  </si>
  <si>
    <t>G21</t>
  </si>
  <si>
    <t>G29</t>
  </si>
  <si>
    <t>I29</t>
  </si>
  <si>
    <t>G30</t>
  </si>
  <si>
    <t>I30</t>
  </si>
  <si>
    <t>G32</t>
  </si>
  <si>
    <t>I32</t>
  </si>
  <si>
    <t>G33</t>
  </si>
  <si>
    <t>I33</t>
  </si>
  <si>
    <t>G34</t>
  </si>
  <si>
    <t>I34</t>
  </si>
  <si>
    <t>I36</t>
  </si>
  <si>
    <t>G46</t>
  </si>
  <si>
    <t>I46</t>
  </si>
  <si>
    <t>I47</t>
  </si>
  <si>
    <t>G48</t>
  </si>
  <si>
    <t>I48</t>
  </si>
  <si>
    <t>I50</t>
  </si>
  <si>
    <t>I51</t>
  </si>
  <si>
    <t>G52</t>
  </si>
  <si>
    <t>I52</t>
  </si>
  <si>
    <t>I54</t>
  </si>
  <si>
    <t>400</t>
  </si>
  <si>
    <t>E14</t>
  </si>
  <si>
    <t>F14</t>
  </si>
  <si>
    <t>E15</t>
  </si>
  <si>
    <t>F15</t>
  </si>
  <si>
    <t>E16</t>
  </si>
  <si>
    <t>F16</t>
  </si>
  <si>
    <t>F18</t>
  </si>
  <si>
    <t>E22</t>
  </si>
  <si>
    <t>F22</t>
  </si>
  <si>
    <t>E23</t>
  </si>
  <si>
    <t>E28</t>
  </si>
  <si>
    <t>F28</t>
  </si>
  <si>
    <t>E29</t>
  </si>
  <si>
    <t>F29</t>
  </si>
  <si>
    <t>E30</t>
  </si>
  <si>
    <t>F30</t>
  </si>
  <si>
    <t>E36</t>
  </si>
  <si>
    <t>E42</t>
  </si>
  <si>
    <t>F42</t>
  </si>
  <si>
    <t>E44</t>
  </si>
  <si>
    <t>F44</t>
  </si>
  <si>
    <t>E50</t>
  </si>
  <si>
    <t>F50</t>
  </si>
  <si>
    <t>500</t>
  </si>
  <si>
    <t>:Test%20Class%20of%20Business%201</t>
  </si>
  <si>
    <t>D22</t>
  </si>
  <si>
    <t>G22</t>
  </si>
  <si>
    <t>H22</t>
  </si>
  <si>
    <t>I22</t>
  </si>
  <si>
    <t>J22</t>
  </si>
  <si>
    <t>K22</t>
  </si>
  <si>
    <t>L22</t>
  </si>
  <si>
    <t>D30</t>
  </si>
  <si>
    <t>H30</t>
  </si>
  <si>
    <t>J30</t>
  </si>
  <si>
    <t>K30</t>
  </si>
  <si>
    <t>L30</t>
  </si>
  <si>
    <t>C35</t>
  </si>
  <si>
    <t>E57</t>
  </si>
  <si>
    <t>F58</t>
  </si>
  <si>
    <t>H60</t>
  </si>
  <si>
    <t>E68</t>
  </si>
  <si>
    <t>F69</t>
  </si>
  <si>
    <t>G70</t>
  </si>
  <si>
    <t>I72</t>
  </si>
  <si>
    <t>F80</t>
  </si>
  <si>
    <t>G81</t>
  </si>
  <si>
    <t>H82</t>
  </si>
  <si>
    <t>I83</t>
  </si>
  <si>
    <t>C87</t>
  </si>
  <si>
    <t>502</t>
  </si>
  <si>
    <t>E54</t>
  </si>
  <si>
    <t>G56</t>
  </si>
  <si>
    <t>H57</t>
  </si>
  <si>
    <t>I58</t>
  </si>
  <si>
    <t>E65</t>
  </si>
  <si>
    <t>F66</t>
  </si>
  <si>
    <t>H68</t>
  </si>
  <si>
    <t>I69</t>
  </si>
  <si>
    <t>E76</t>
  </si>
  <si>
    <t>F77</t>
  </si>
  <si>
    <t>G78</t>
  </si>
  <si>
    <t>I80</t>
  </si>
  <si>
    <t>C84</t>
  </si>
  <si>
    <t>510</t>
  </si>
  <si>
    <t>E53</t>
  </si>
  <si>
    <t>F54</t>
  </si>
  <si>
    <t>H56</t>
  </si>
  <si>
    <t>I57</t>
  </si>
  <si>
    <t>E63</t>
  </si>
  <si>
    <t>F64</t>
  </si>
  <si>
    <t>H66</t>
  </si>
  <si>
    <t>F74</t>
  </si>
  <si>
    <t>G75</t>
  </si>
  <si>
    <t>H76</t>
  </si>
  <si>
    <t>I77</t>
  </si>
  <si>
    <t>C81</t>
  </si>
  <si>
    <t>520</t>
  </si>
  <si>
    <t>I24</t>
  </si>
  <si>
    <t>F26</t>
  </si>
  <si>
    <t>F27</t>
  </si>
  <si>
    <t>C32</t>
  </si>
  <si>
    <t>E45</t>
  </si>
  <si>
    <t>F46</t>
  </si>
  <si>
    <t>H48</t>
  </si>
  <si>
    <t>F52</t>
  </si>
  <si>
    <t>F53</t>
  </si>
  <si>
    <t>C58</t>
  </si>
  <si>
    <t>E70</t>
  </si>
  <si>
    <t>F71</t>
  </si>
  <si>
    <t>G72</t>
  </si>
  <si>
    <t>I74</t>
  </si>
  <si>
    <t>F76</t>
  </si>
  <si>
    <t>F78</t>
  </si>
  <si>
    <t>C82</t>
  </si>
  <si>
    <t>E96</t>
  </si>
  <si>
    <t>G98</t>
  </si>
  <si>
    <t>H99</t>
  </si>
  <si>
    <t>I100</t>
  </si>
  <si>
    <t>F102</t>
  </si>
  <si>
    <t>F104</t>
  </si>
  <si>
    <t>C109</t>
  </si>
  <si>
    <t>E119</t>
  </si>
  <si>
    <t>F119</t>
  </si>
  <si>
    <t>E120</t>
  </si>
  <si>
    <t>F120</t>
  </si>
  <si>
    <t>G120</t>
  </si>
  <si>
    <t>H120</t>
  </si>
  <si>
    <t>E122</t>
  </si>
  <si>
    <t>H122</t>
  </si>
  <si>
    <t>E123</t>
  </si>
  <si>
    <t>H123</t>
  </si>
  <si>
    <t>E124</t>
  </si>
  <si>
    <t>H124</t>
  </si>
  <si>
    <t>E125</t>
  </si>
  <si>
    <t>530</t>
  </si>
  <si>
    <t>D18</t>
  </si>
  <si>
    <t>H18</t>
  </si>
  <si>
    <t>I18</t>
  </si>
  <si>
    <t>D19</t>
  </si>
  <si>
    <t>H19</t>
  </si>
  <si>
    <t>I19</t>
  </si>
  <si>
    <t>D20</t>
  </si>
  <si>
    <t>C24</t>
  </si>
  <si>
    <t>540</t>
  </si>
  <si>
    <t>D17</t>
  </si>
  <si>
    <t>D41</t>
  </si>
  <si>
    <t>E41</t>
  </si>
  <si>
    <t>D42</t>
  </si>
  <si>
    <t>D43</t>
  </si>
  <si>
    <t>D44</t>
  </si>
  <si>
    <t>D45</t>
  </si>
  <si>
    <t>D46</t>
  </si>
  <si>
    <t>E46</t>
  </si>
  <si>
    <t>D47</t>
  </si>
  <si>
    <t>E47</t>
  </si>
  <si>
    <t>D48</t>
  </si>
  <si>
    <t>E48</t>
  </si>
  <si>
    <t>D49</t>
  </si>
  <si>
    <t>550</t>
  </si>
  <si>
    <t>C23</t>
  </si>
  <si>
    <t>E33</t>
  </si>
  <si>
    <t>E34</t>
  </si>
  <si>
    <t>F34</t>
  </si>
  <si>
    <t>F40</t>
  </si>
  <si>
    <t>F45</t>
  </si>
  <si>
    <t>C49</t>
  </si>
  <si>
    <t>560</t>
  </si>
  <si>
    <t>Year</t>
  </si>
  <si>
    <t>D23</t>
  </si>
  <si>
    <t>D24</t>
  </si>
  <si>
    <t>E24</t>
  </si>
  <si>
    <t>D25</t>
  </si>
  <si>
    <t>C30</t>
  </si>
  <si>
    <t>570</t>
  </si>
  <si>
    <t>D33</t>
  </si>
  <si>
    <t>D34</t>
  </si>
  <si>
    <t>D35</t>
  </si>
  <si>
    <t>E35</t>
  </si>
  <si>
    <t>C40</t>
  </si>
  <si>
    <t>571</t>
  </si>
  <si>
    <t>D26</t>
  </si>
  <si>
    <t>600</t>
  </si>
  <si>
    <t>D11</t>
  </si>
  <si>
    <t>E11</t>
  </si>
  <si>
    <t>D12</t>
  </si>
  <si>
    <t>E12</t>
  </si>
  <si>
    <t>D16</t>
  </si>
  <si>
    <t>I35</t>
  </si>
  <si>
    <t>I44</t>
  </si>
  <si>
    <t>I53</t>
  </si>
  <si>
    <t>I56</t>
  </si>
  <si>
    <t>I59</t>
  </si>
  <si>
    <t>I60</t>
  </si>
  <si>
    <t>I62</t>
  </si>
  <si>
    <t>I63</t>
  </si>
  <si>
    <t>I64</t>
  </si>
  <si>
    <t>I65</t>
  </si>
  <si>
    <t>I66</t>
  </si>
  <si>
    <t>I68</t>
  </si>
  <si>
    <t>I70</t>
  </si>
  <si>
    <t>I71</t>
  </si>
  <si>
    <t>I76</t>
  </si>
  <si>
    <t>I81</t>
  </si>
  <si>
    <t>I82</t>
  </si>
  <si>
    <t>I84</t>
  </si>
  <si>
    <t>I88</t>
  </si>
  <si>
    <t>I89</t>
  </si>
  <si>
    <t>I90</t>
  </si>
  <si>
    <t>I92</t>
  </si>
  <si>
    <t>I93</t>
  </si>
  <si>
    <t>I94</t>
  </si>
  <si>
    <t>I95</t>
  </si>
  <si>
    <t>I96</t>
  </si>
  <si>
    <t>I99</t>
  </si>
  <si>
    <t>I101</t>
  </si>
  <si>
    <t>I102</t>
  </si>
  <si>
    <t>I104</t>
  </si>
  <si>
    <t>I105</t>
  </si>
  <si>
    <t>I107</t>
  </si>
  <si>
    <t>I108</t>
  </si>
  <si>
    <t>I110</t>
  </si>
  <si>
    <t>I111</t>
  </si>
  <si>
    <t>UniqueName</t>
  </si>
  <si>
    <t>UIType</t>
  </si>
  <si>
    <t>DataType</t>
  </si>
  <si>
    <t>DefaultValue</t>
  </si>
  <si>
    <t>KeyId</t>
  </si>
  <si>
    <t>KeyValue</t>
  </si>
  <si>
    <t>DataSource</t>
  </si>
  <si>
    <t>Dropdown</t>
  </si>
  <si>
    <t>Life</t>
  </si>
  <si>
    <t>F2:F3</t>
  </si>
  <si>
    <t>Non-Life</t>
  </si>
  <si>
    <t>1991</t>
  </si>
  <si>
    <t>F5:F30</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</si>
  <si>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</si>
  <si>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</si>
  <si>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</si>
  <si>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</si>
  <si>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</si>
  <si>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</si>
  <si>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</si>
  <si>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</si>
  <si>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</si>
  <si>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</si>
  <si>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</si>
  <si>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</si>
  <si>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</si>
  <si>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</si>
  <si>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</si>
  <si>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</si>
  <si>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</si>
  <si>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</si>
  <si>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</si>
  <si>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</si>
  <si>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</si>
  <si>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</si>
  <si>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</si>
  <si>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</si>
  <si>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</si>
  <si>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Yes</t>
  </si>
  <si>
    <t>F32:F33</t>
  </si>
  <si>
    <t>No</t>
  </si>
  <si>
    <t>Active</t>
  </si>
  <si>
    <t>F34:F35</t>
  </si>
  <si>
    <t>Runoff</t>
  </si>
  <si>
    <t>F36:F37</t>
  </si>
  <si>
    <t>ValidationStatus</t>
  </si>
  <si>
    <t>Existing</t>
  </si>
  <si>
    <t>F38:F40</t>
  </si>
  <si>
    <t>Updated</t>
  </si>
  <si>
    <t>New</t>
  </si>
  <si>
    <t>ValidationType</t>
  </si>
  <si>
    <t>Validation</t>
  </si>
  <si>
    <t>F41:F43</t>
  </si>
  <si>
    <t>Warning</t>
  </si>
  <si>
    <t>Pre-Populated</t>
  </si>
  <si>
    <t>LinkedSBF</t>
  </si>
  <si>
    <t>None</t>
  </si>
  <si>
    <t>F44:F47</t>
  </si>
  <si>
    <t>1-Version 1</t>
  </si>
  <si>
    <t>2-Version 2</t>
  </si>
  <si>
    <t>3-Version 3</t>
  </si>
  <si>
    <t>CATExposed</t>
  </si>
  <si>
    <t>F48:F49</t>
  </si>
  <si>
    <t>CyberExposed</t>
  </si>
  <si>
    <t>F50:52</t>
  </si>
  <si>
    <t>Direct</t>
  </si>
  <si>
    <t>Incidental</t>
  </si>
  <si>
    <t>ComparativeLCR</t>
  </si>
  <si>
    <t>2020-1-Approved Version 1</t>
  </si>
  <si>
    <t>F53:F58</t>
  </si>
  <si>
    <t>2020-2-Approved Version 2</t>
  </si>
  <si>
    <t>2020-3-Approved Version 3</t>
  </si>
  <si>
    <t>2021-1-Submitted Version 1</t>
  </si>
  <si>
    <t>2021-2-Submitted Version 2</t>
  </si>
  <si>
    <t>2021-3-Submitted Version 3</t>
  </si>
  <si>
    <t>Lloyd's Capital Return Specification 2021</t>
  </si>
  <si>
    <t>·</t>
  </si>
  <si>
    <t>Contents</t>
  </si>
  <si>
    <t>Key to cells &amp; references in the LCR</t>
  </si>
  <si>
    <r>
      <t>LCR Notes</t>
    </r>
    <r>
      <rPr>
        <b/>
        <sz val="10"/>
        <color theme="1" tint="0.24994659260841701"/>
        <rFont val="Arial"/>
        <family val="2"/>
      </rPr>
      <t xml:space="preserve"> (forms 309-314)</t>
    </r>
  </si>
  <si>
    <r>
      <t xml:space="preserve">LCR Notes </t>
    </r>
    <r>
      <rPr>
        <b/>
        <sz val="10"/>
        <color theme="1" tint="0.24994659260841701"/>
        <rFont val="Arial"/>
        <family val="2"/>
      </rPr>
      <t>(forms 500-571)</t>
    </r>
  </si>
  <si>
    <t>LCR Forms</t>
  </si>
  <si>
    <t>Name</t>
  </si>
  <si>
    <t>Description</t>
  </si>
  <si>
    <t>Form 010</t>
  </si>
  <si>
    <t>Control</t>
  </si>
  <si>
    <t>Form 012</t>
  </si>
  <si>
    <t>LCR Syndicate Type</t>
  </si>
  <si>
    <t>Form 309</t>
  </si>
  <si>
    <t>LCR Summary</t>
  </si>
  <si>
    <t>Form 310</t>
  </si>
  <si>
    <t>Balance Sheet Distributions</t>
  </si>
  <si>
    <t>Form 311</t>
  </si>
  <si>
    <t>Claims Distribution</t>
  </si>
  <si>
    <t>Form 312</t>
  </si>
  <si>
    <t>Projected Solvency II Technical Provisions at Time Zero</t>
  </si>
  <si>
    <t>Form 313</t>
  </si>
  <si>
    <t>Financial Information</t>
  </si>
  <si>
    <t>Form 314</t>
  </si>
  <si>
    <t>Additional Quantitative Analysis</t>
  </si>
  <si>
    <t>Supplementary Questionnaire Forms</t>
  </si>
  <si>
    <t>Form 500</t>
  </si>
  <si>
    <t>Premium Risk Excluding Catastrophe - Quantitative Inputs</t>
  </si>
  <si>
    <t>Form 501</t>
  </si>
  <si>
    <t>Premium Risk Excluding Catastrophe - Outputs</t>
  </si>
  <si>
    <t>Form 502</t>
  </si>
  <si>
    <t>Premium Risk Including Catastrophe - Quantitative Inputs</t>
  </si>
  <si>
    <t>Form 503</t>
  </si>
  <si>
    <t>Premium Risk Including Catastrophe - Outputs</t>
  </si>
  <si>
    <t>Form 510</t>
  </si>
  <si>
    <t>Reserve Risk - Quantitative Inputs</t>
  </si>
  <si>
    <t>Form 511</t>
  </si>
  <si>
    <t>Reserve Risk - Outputs</t>
  </si>
  <si>
    <t>Form 520</t>
  </si>
  <si>
    <t>Dependencies - Quantitative Inputs</t>
  </si>
  <si>
    <t>Form 521</t>
  </si>
  <si>
    <t>Dependencies - Outputs</t>
  </si>
  <si>
    <t>Form 530</t>
  </si>
  <si>
    <t>Reinsurance - Quantitative Inputs</t>
  </si>
  <si>
    <t>Form 531</t>
  </si>
  <si>
    <t>Reinsurance - Outputs</t>
  </si>
  <si>
    <t>Form 540</t>
  </si>
  <si>
    <t>Post Diversified Risks - Quantitative Inputs</t>
  </si>
  <si>
    <t>Form 541</t>
  </si>
  <si>
    <t>Post Diversified Risks - Outputs</t>
  </si>
  <si>
    <t>Form 550</t>
  </si>
  <si>
    <t>LCR vs SBF Reconciliation</t>
  </si>
  <si>
    <t>Form 560</t>
  </si>
  <si>
    <t>YOA SCR Inputs</t>
  </si>
  <si>
    <t>Form 561</t>
  </si>
  <si>
    <t>Plan Loss Ratios and Parameterisation</t>
  </si>
  <si>
    <t>Form 562</t>
  </si>
  <si>
    <t>SBF Class Mapping</t>
  </si>
  <si>
    <t>Form 570</t>
  </si>
  <si>
    <t>Reinsurance Contract Boundaries - Quantitative Inputs</t>
  </si>
  <si>
    <t>Form 571</t>
  </si>
  <si>
    <t>Reinsurance Contract Boundaries - Outputs</t>
  </si>
  <si>
    <t>Analysis of Change Forms</t>
  </si>
  <si>
    <t>Form 600</t>
  </si>
  <si>
    <t>Analysis of Change</t>
  </si>
  <si>
    <t>Light grey cells indicate cells that cannot be edited</t>
  </si>
  <si>
    <t xml:space="preserve"> = </t>
  </si>
  <si>
    <t>Grey cells indicate automatic calculations, whereby the cell's value will be derived by entering data elsewhere in the return</t>
  </si>
  <si>
    <t>v: if</t>
  </si>
  <si>
    <t>Validation Test</t>
  </si>
  <si>
    <t>(validations must be rectified as they prevent the return from being submitted)</t>
  </si>
  <si>
    <t>w: if</t>
  </si>
  <si>
    <t>Warning Test</t>
  </si>
  <si>
    <t>(warnings highlight items that are not normally expected and should be reviewed prior to submission)</t>
  </si>
  <si>
    <t>PY</t>
  </si>
  <si>
    <t>Proposed Year of Account (i.e. for the 2021 LCR the PY is 2021)</t>
  </si>
  <si>
    <t>CY</t>
  </si>
  <si>
    <t>Current Year of Account (i.e. for the 2021 LCR the CY is 2020)</t>
  </si>
  <si>
    <t>PY+1</t>
  </si>
  <si>
    <t>Proposed Year Plus One Year of Account (i.e. for the 2021 LCR the PY+1 is 2022)</t>
  </si>
  <si>
    <t>B/S</t>
  </si>
  <si>
    <t>Balance Sheet</t>
  </si>
  <si>
    <t>T0</t>
  </si>
  <si>
    <t>Time Zero - The balance sheet projection at December 2020 (Time 0 (T0)) should be prepared on the basis of net nil basic own funds on a Solvency II basis. The LCR reports the projected net technical provisions at T0 and the model should assume that equivalent assets are held.</t>
  </si>
  <si>
    <t>T1</t>
  </si>
  <si>
    <t>Time One</t>
  </si>
  <si>
    <t>Changes being implemented for 2021 Version.</t>
  </si>
  <si>
    <t>LCR NOTES</t>
  </si>
  <si>
    <r>
      <t xml:space="preserve">GENERAL POINTS TO NOTE - Please refer to full guidance instructions at </t>
    </r>
    <r>
      <rPr>
        <b/>
        <sz val="11"/>
        <color theme="0"/>
        <rFont val="Segoe UI"/>
        <family val="2"/>
      </rPr>
      <t xml:space="preserve">https://www.lloyds.com/market-resources/capital-and-reserving/capital-guidance/internal-model-scr </t>
    </r>
    <r>
      <rPr>
        <sz val="11"/>
        <color theme="0"/>
        <rFont val="Segoe UI"/>
        <family val="2"/>
      </rPr>
      <t>for further details</t>
    </r>
  </si>
  <si>
    <t>Subject</t>
  </si>
  <si>
    <t>Purpose of the LCR</t>
  </si>
  <si>
    <t>This LCR is to be used for collecting quantitative information for review of syndicate SCRs and input to the Lloyd's Internal Model (LIM).</t>
  </si>
  <si>
    <t>Currency &amp; Exchange Rates</t>
  </si>
  <si>
    <t>Link to SBF</t>
  </si>
  <si>
    <t>Treatment of Risk Margin</t>
  </si>
  <si>
    <t>Treatment of Unincepted Legal Obligations</t>
  </si>
  <si>
    <r>
      <t xml:space="preserve">All the figures provided in this pro-forma are to allow for unincepted legal obligations at the start of the proposed year (as at 01-January-2021); however, in relation to the unincepted legal obligations at the end of the proposed year (i.e. 01-January-2022), the following apply:
- Figures on a One-Year basis include unincepted legal obligations at the end of the proposed year                                                                                                                                                                                                                                
- Figures on an Ultimate basis </t>
    </r>
    <r>
      <rPr>
        <b/>
        <u/>
        <sz val="11"/>
        <color theme="1"/>
        <rFont val="Arial"/>
        <family val="2"/>
      </rPr>
      <t>exclude</t>
    </r>
    <r>
      <rPr>
        <sz val="11"/>
        <color theme="1"/>
        <rFont val="Arial"/>
        <family val="2"/>
      </rPr>
      <t xml:space="preserve"> unincepted legal obligations at the end of the proposed year (e.g. exclude any 2022 underwriting year exposure from the 2021 Ultimate SCR calculation)
   (Unincepted legal obligations relate to unincepted business as described in the Lloyd’s Solvency II guidance notes on technical provisions.)</t>
    </r>
  </si>
  <si>
    <t>FORM SPECIFIC NOTES - Form 309</t>
  </si>
  <si>
    <t>Note Number</t>
  </si>
  <si>
    <t>Reference Point</t>
  </si>
  <si>
    <t>Note Detail</t>
  </si>
  <si>
    <t xml:space="preserve">(Headline &amp; columns C : F) One-Year </t>
  </si>
  <si>
    <t>The One-Year SCR is defined as the "Value-at-Risk of the basic own funds of an insurance or reinsurance undertaking subject to a confidence level of 99.5% over a one-year period". This includes one year of new business (the proposed year). The model should start with basic own funds equal to zero with net technical provisions determined on a Solvency II basis. 
The difference between net technical provisions on a Solvency II basis and booked reserves will be recognised separately by considering both the difference due to basis (Solvency II versus UK GAAP) and margins. This difference will be reflected in member capital setting and the Lloyd's Internal Model. The One-Year SCR figure will therefore equal the 99.5th percentile of the distribution of balance sheet positions on the One-Year basis (form 310, cell G1).</t>
  </si>
  <si>
    <t>(Headline &amp; columns G : J) Ultimate</t>
  </si>
  <si>
    <t>The figures required on an Ultimate basis correspond to the value-at-risk of the basic own funds subject to the confidence level of 99.5% over the period to ultimate run-off. This includes one year of new business (the proposed underwriting year in full). Again the opening balance sheet should be set to basic own funds equal to zero.</t>
  </si>
  <si>
    <t>(lines 9 &amp; 11) Total &amp; Diversified Total</t>
  </si>
  <si>
    <t>The Diversified Total of all risk categories must be equal to:
Pre diversification Total (of all risk categories) less the Diversification Credit between risk categories</t>
  </si>
  <si>
    <t>(line 3) Reserve Risk</t>
  </si>
  <si>
    <t>Table 1 row 2a</t>
  </si>
  <si>
    <t>FORM SPECIFIC NOTES - Form 310</t>
  </si>
  <si>
    <t>(line 1) One-Year basis</t>
  </si>
  <si>
    <r>
      <t xml:space="preserve">The distribution of balance sheet position on a one-year basis is the distribution of the </t>
    </r>
    <r>
      <rPr>
        <sz val="11"/>
        <color rgb="FFFF0000"/>
        <rFont val="Arial"/>
        <family val="2"/>
      </rPr>
      <t>change in</t>
    </r>
    <r>
      <rPr>
        <sz val="11"/>
        <color theme="1"/>
        <rFont val="Arial"/>
        <family val="2"/>
      </rPr>
      <t xml:space="preserve"> balance sheet position at t=1 where the stochastic elements are subject to one year's volatility. </t>
    </r>
    <r>
      <rPr>
        <sz val="11"/>
        <color rgb="FFFF0000"/>
        <rFont val="Arial"/>
        <family val="2"/>
      </rPr>
      <t>This is the difference from the balance sheet at time 0 (31 December 2020), which is set to net nil where assets equal liabilities. Agents should assume that all declared losses up to that point are called in full and made available at T0, with no solvency disallowance, and any surplus assets or profits (on a Solvency II basis) are distributed.</t>
    </r>
    <r>
      <rPr>
        <sz val="11"/>
        <color theme="1"/>
        <rFont val="Arial"/>
        <family val="2"/>
      </rPr>
      <t xml:space="preserve"> The balance sheet should contain all risks. The 99.5th percentile of this distribution should equal the One-Year SCR (see note 309.1).</t>
    </r>
  </si>
  <si>
    <t>(line 2) Ultimate basis</t>
  </si>
  <si>
    <t>The balance sheet deficit distribution on Ultimate basis relates to the deficit for risks to Ultimate and includes one underwriting year of new business. The percentiles correspond to the value-at-risk of the basic own funds of an insurance or reinsurance undertaking subject to the confidence level of the percentile points for risks to ultimate using a one year new business period.</t>
  </si>
  <si>
    <t>FORM SPECIFIC NOTES - Form 311</t>
  </si>
  <si>
    <t>(table 1) Total modelled claims</t>
  </si>
  <si>
    <r>
      <rPr>
        <sz val="11"/>
        <color rgb="FFFF0000"/>
        <rFont val="Arial"/>
        <family val="2"/>
      </rPr>
      <t>On a one-year basis,</t>
    </r>
    <r>
      <rPr>
        <sz val="11"/>
        <color theme="1"/>
        <rFont val="Arial"/>
        <family val="2"/>
      </rPr>
      <t xml:space="preserve"> the total modelled insurance claims are the modelled claims (plus allocated loss adjustment expenses - ALAE) which are paid from time zero in the model i.e. it is those paid during the modelled year plus those reserved for at t=1. </t>
    </r>
    <r>
      <rPr>
        <sz val="11"/>
        <color rgb="FFFF0000"/>
        <rFont val="Arial"/>
        <family val="2"/>
      </rPr>
      <t xml:space="preserve">In other words, total claims payments from 1 January of the prospective YOA on all business written and bound prior to 31 December at time 0. </t>
    </r>
    <r>
      <rPr>
        <sz val="11"/>
        <color theme="1"/>
        <rFont val="Arial"/>
        <family val="2"/>
      </rPr>
      <t xml:space="preserve">The net of reinsurance values should only reflect insurance risks (e.g. no volatility should be applied for foreign exchange or reinsurance default credit risks). All values should be undiscounted.
</t>
    </r>
    <r>
      <rPr>
        <sz val="11"/>
        <color rgb="FFFF0000"/>
        <rFont val="Arial"/>
        <family val="2"/>
      </rPr>
      <t>Premiums and premium expenses should be excluded.
Claims expenses represent allocated loss adjustment expenses (ALAE). Unallocated loss adjustment expenses (ULAE) should be excluded.
All figures should be on a Solvency II basis, except that they should be undiscounted and exclude the risk margin.</t>
    </r>
  </si>
  <si>
    <t>(table 1, lines 1 &amp; 2) One-Year basis</t>
  </si>
  <si>
    <t>The One-Year basis refers to the distribution of claims and expenses (ALAE only) from the One-Year SCR model. The net of reinsurance values should only reflect insurance risks. All values should be undiscounted.</t>
  </si>
  <si>
    <t>(table 1, lines 3 &amp; 4) Ultimate basis</t>
  </si>
  <si>
    <r>
      <t xml:space="preserve">The Ultimate basis refers to the distribution of claims and expenses (ALAE only) from the Ultimate model. </t>
    </r>
    <r>
      <rPr>
        <sz val="11"/>
        <color rgb="FFFF0000"/>
        <rFont val="Arial"/>
        <family val="2"/>
      </rPr>
      <t>For the ultimate basis, the total represents claims technical provisions at 31 December (time 0) plus claims arising on all new business bound to the prospective year of account in full.</t>
    </r>
    <r>
      <rPr>
        <sz val="11"/>
        <color theme="1"/>
        <rFont val="Arial"/>
        <family val="2"/>
      </rPr>
      <t xml:space="preserve"> The net of reinsurance values should only reflect insurance risks. All values should be undiscounted.</t>
    </r>
  </si>
  <si>
    <t>(table 2) Total mean modelled claims</t>
  </si>
  <si>
    <r>
      <t xml:space="preserve">Table two is the value in cell A1, split into the underlying pure years.
</t>
    </r>
    <r>
      <rPr>
        <sz val="11"/>
        <color rgb="FFFF0000"/>
        <rFont val="Arial"/>
        <family val="2"/>
      </rPr>
      <t>All entries should exclude reinsurance bad debt provisions, but include allowance for reinsurance exhaustion. Accordingly, the net insurance claims pre-populated from form 312 are taken from the entries prior to the projected bad debt provision (separately reported on form 312 in column N)</t>
    </r>
  </si>
  <si>
    <t>(table 2, line 2) ULO</t>
  </si>
  <si>
    <r>
      <t xml:space="preserve">The unincepted legal obligations are as at the end of the proposed year (i.e. for the 2021 year SCR this would relate to the 2022 and future underlying pure years). We have drawn in the 2021 Unincepted Legal Obligations (from Form 312) into column I, as a starting point. </t>
    </r>
    <r>
      <rPr>
        <sz val="11"/>
        <color rgb="FFFF0000"/>
        <rFont val="Arial"/>
        <family val="2"/>
      </rPr>
      <t>We are content for agents to prepare models on this basis.</t>
    </r>
    <r>
      <rPr>
        <sz val="11"/>
        <color theme="1"/>
        <rFont val="Arial"/>
        <family val="2"/>
      </rPr>
      <t xml:space="preserve"> If these differ to 2022 unincepted legal obligations </t>
    </r>
    <r>
      <rPr>
        <sz val="11"/>
        <color rgb="FFFF0000"/>
        <rFont val="Arial"/>
        <family val="2"/>
      </rPr>
      <t>(perhaps for new syndicates with planned increases year on year)</t>
    </r>
    <r>
      <rPr>
        <sz val="11"/>
        <color theme="1"/>
        <rFont val="Arial"/>
        <family val="2"/>
      </rPr>
      <t xml:space="preserve"> then reconcile using column J (and a brief explanation in accompanying documentation). 
</t>
    </r>
    <r>
      <rPr>
        <sz val="11"/>
        <color rgb="FFFF0000"/>
        <rFont val="Arial"/>
        <family val="2"/>
      </rPr>
      <t>We do not expect agents to model changes to prospective market conditions applying to ULO for the purpose of adjusting entries for the 2022 and future underlying pure years on this form.</t>
    </r>
  </si>
  <si>
    <t>(table 2, line 1) Underlying Pure Year</t>
  </si>
  <si>
    <t>The years to be included are all years up to and including the proposed year. For example, if the 2021 SCR is calculated, the modelled claims will need to be provided for 2021 and prior underwriting years.</t>
  </si>
  <si>
    <t>(table 2) Total</t>
  </si>
  <si>
    <t>The total claims over all underlying pure years should be equal to the mean net of reinsurance figure on a One-Year basis (see note 311.4).</t>
  </si>
  <si>
    <t>(table 2, column J) Adjustments</t>
  </si>
  <si>
    <r>
      <t xml:space="preserve">Adjustments should be made to reflect the differences between the Forecast Technical Provisions and the equivalent Capital Model outputs. Column J is for all adjustments other than new business adjustments, which should be recorded separately in column K. </t>
    </r>
    <r>
      <rPr>
        <sz val="11"/>
        <color rgb="FFFF0000"/>
        <rFont val="Arial"/>
        <family val="2"/>
      </rPr>
      <t>We do not expect material adjustments to be made in column J, as agents should prepare consistent claims and claims expense projections for inclusion on form 312 and as part of the internal model.</t>
    </r>
    <r>
      <rPr>
        <sz val="11"/>
        <color theme="1"/>
        <rFont val="Arial"/>
        <family val="2"/>
      </rPr>
      <t xml:space="preserve"> Please describe any adjustments within your SCR methodology documentation.</t>
    </r>
  </si>
  <si>
    <t>(table 2, column K) New Business</t>
  </si>
  <si>
    <r>
      <rPr>
        <sz val="11"/>
        <color rgb="FFFF0000"/>
        <rFont val="Arial"/>
        <family val="2"/>
      </rPr>
      <t>Column K reports expected claims arising on business contracted in the next 12 months post 31 December (time 0).</t>
    </r>
    <r>
      <rPr>
        <sz val="11"/>
        <color theme="1"/>
        <rFont val="Arial"/>
        <family val="2"/>
      </rPr>
      <t xml:space="preserve"> New business (e.g. unincepted binders) would only be expected in the current, proposed and proposed +1 years of account, therefore the warning is in place to flag any inputs in earlier years of account</t>
    </r>
    <r>
      <rPr>
        <sz val="11"/>
        <color rgb="FFFF0000"/>
        <rFont val="Arial"/>
        <family val="2"/>
      </rPr>
      <t>. We consider that it is unlikely that the model will include additional business attaching to these mature years of account and agents should include a commentary in the supporting SCR documentation, where these amounts are significant.</t>
    </r>
  </si>
  <si>
    <t>FORM SPECIFIC NOTES - Form 312</t>
  </si>
  <si>
    <t>(whole form) Forecast TPs</t>
  </si>
  <si>
    <t>(columns A &amp; H) Claims</t>
  </si>
  <si>
    <t>Insurance Losses: Claims should capture all undiscounted future claims cash flows at the prospective year end date, i.e. both those relating to 'Premium' and 'Claims' provisions. For example, for the 2021 underwriting year of account include all undiscounted future claims cash flows relating to the 2021 year of account at the prospective year end date (31-December-2020 for a 2021 SCR), this will include claims cash flows relating to earned and unearned risk for the 2021 underwriting year of account. Claims should include ALAE.
Net Claims should exclude the undiscounted bad debt provisions as this is captured in column N.</t>
  </si>
  <si>
    <t>(columns D &amp; K) Premium</t>
  </si>
  <si>
    <r>
      <t xml:space="preserve">The premium values are gross of acquisition costs.
</t>
    </r>
    <r>
      <rPr>
        <sz val="11"/>
        <color rgb="FFFF0000"/>
        <rFont val="Arial"/>
        <family val="2"/>
      </rPr>
      <t>Acquisition costs relate to amounts that fall to be deducted from gross premium income for stamp monitoring purposes and for calculation of Central Fund contributions. They should, therefore, exclude internal costs re-allocated to acquisition costs for accounting purposes – these should be included in expenses</t>
    </r>
  </si>
  <si>
    <t>(columns B &amp; I) Expenses</t>
  </si>
  <si>
    <t>The expenses comprise ULAE and other expenses.</t>
  </si>
  <si>
    <t>(column P) Risk Margin</t>
  </si>
  <si>
    <t>If the risk margin is calculated for the syndicate whole account, it should be allocated to underlying pure years pro-rated based on net insurance losses.</t>
  </si>
  <si>
    <t>(line 2) ULO Proposed YoA</t>
  </si>
  <si>
    <r>
      <t xml:space="preserve">The unincepted legal obligations are as at the beginning of the proposed year. For example, if the 2021 SCR is calculated, the unincepted legal obligations would relate to the 2021 and future underlying pure years.
</t>
    </r>
    <r>
      <rPr>
        <sz val="11"/>
        <color rgb="FFFF0000"/>
        <rFont val="Arial"/>
        <family val="2"/>
      </rPr>
      <t>We would expect agents to compare the ULO for the prospective YOA against total net premium income forecast in the SBF to determine whether the proportion reported as a ULO as at 31 December (time 0) is reasonable. Agents should also comment on the expected net profit (or loss) expected on the ULO and its consistency with the overall loss ratio and combined ratio expectations in the SBF.</t>
    </r>
  </si>
  <si>
    <t>(line 1) Underlying Pure Year</t>
  </si>
  <si>
    <t>The years to be included are all years up to, but excluding the proposed year. For example, if the 2021 SCR is calculated, the technical provisions will need to be provided for 2020 and prior. These values should be the estimated position as at 31-December-2020.</t>
  </si>
  <si>
    <t>(column N) Discounted Bad Debt Provision</t>
  </si>
  <si>
    <t>The net claims should be estimated after allowing for the bad debt provision expected to be held in the Solvency II balance sheet at December 2020. Where the reinsurance recoveries would have been materially higher as the mean bad debt provision is significant, please include a note affirming this. The SCR methodology document should cover the bad debt provision expected to be held as part of the commentary covering the assessment of 1:200 reinsurance credit risk.</t>
  </si>
  <si>
    <t>FORM SPECIFIC NOTES - Form 313</t>
  </si>
  <si>
    <t>Table 2 row 2</t>
  </si>
  <si>
    <t>This section confirms the exchange rate applied to US dollars. This should be the Q2 rates of exchange for the year-end Coming-Into-Line return and the Q4 rate of exchange for the March Mid-Year Coming-Into-Line return.</t>
  </si>
  <si>
    <t>Catastrophe claims</t>
  </si>
  <si>
    <t>This cell and other cells relating to "catastrophe claims" should include Natural Catastrophes only (i.e. manmade catastrophes should not be included in any of these fields). Lloyd's does not support discounting for ‘recognition’ of catastrophe losses. For example, no discount should be applied to the outputs of catastrophe models to account for situations where a proportion of losses arising from events occurring during 2020 would only be ‘recognised’ as catastrophe after 31st December.</t>
  </si>
  <si>
    <t>(line 2) LCM region-perils</t>
  </si>
  <si>
    <t>The LCM region-perils and classes are defined in the LCM Guidance &amp; Instructions document. 
Please note that the methods used for estimating losses based on forecast exposures in the LCR should be entirely consistent with the methods used for estimating in-force losses for the LCM Quarterly Return, and vice versa. For example, where a syndicate uses outputs from catastrophe models as inputs to the Internal Model, and then applies additional factors for cat-risk in the Internal Model, the LCM Quarterly Return method should reflect this.</t>
  </si>
  <si>
    <t>(F1 : I3) Catastrophe Claims</t>
  </si>
  <si>
    <r>
      <t xml:space="preserve">Modelled losses for catastrophe should be in respect of planned exposures from 1 January </t>
    </r>
    <r>
      <rPr>
        <sz val="11"/>
        <color rgb="FFFF0000"/>
        <rFont val="Arial"/>
        <family val="2"/>
      </rPr>
      <t>of the proposed year of account</t>
    </r>
    <r>
      <rPr>
        <sz val="11"/>
        <color theme="1"/>
        <rFont val="Arial"/>
        <family val="2"/>
      </rPr>
      <t xml:space="preserve">, on all </t>
    </r>
    <r>
      <rPr>
        <sz val="11"/>
        <color rgb="FFFF0000"/>
        <rFont val="Arial"/>
        <family val="2"/>
      </rPr>
      <t>pure</t>
    </r>
    <r>
      <rPr>
        <sz val="11"/>
        <color theme="1"/>
        <rFont val="Arial"/>
        <family val="2"/>
      </rPr>
      <t xml:space="preserve"> years of account, and exclude payments for reserves established on events occurring prior to the SCR as at date.
Modelled losses include net claims and expenses, but exclude reinstatement premiums. Accordingly, all losses should correspond to 'net loss' terminology not 'final net loss' estimates in-line with the total insurance modelled losses.
</t>
    </r>
    <r>
      <rPr>
        <sz val="11"/>
        <color rgb="FFFF0000"/>
        <rFont val="Arial"/>
        <family val="2"/>
      </rPr>
      <t>Agents should include a commentary on the treatment of whole account reinsurances in allocation of net insurance losses between catastrophe and other. Where this is different to the LCM data inputs, agents should also address this in their analysis.</t>
    </r>
  </si>
  <si>
    <t>(line 3) Catastrophe Claims splits</t>
  </si>
  <si>
    <t>The term 'split' is to be taken in the same meaning as the rest of the LCR in that it represents the standalone loss figure and not the share of the total. For example, the One-Year Net 99.5th LCM 'split' means the LCM standalone Net 99.5th loss. Hence, we do not expect the 99.5th splits between LCM and non-LCM perils to be additive. In other words, we assume the LCM/non-LCM diversification credit is the sum of the splits minus the total. ‘Non-LCM’ (line3) means losses arising from natural catastrophe only, in region-perils not specifically covered by the LCM. For example, US flood would be ‘non-LCM’, as would Australia earthquake. Losses arising from man-made events should not be included.</t>
  </si>
  <si>
    <t>(line 7) Diversification</t>
  </si>
  <si>
    <t>The diversification on line 7 is the total diversification applied for insurance risk i.e. between premium including cat risk and reserve risk, not the diversification between cat and non-cat premium risk. The supporting commentary should set out how these estimates fall within the totals for premium risk, reserve risk and diversified insurance risk on form 309.</t>
  </si>
  <si>
    <t>Reinsurance on nat cat claims</t>
  </si>
  <si>
    <t>The form includes a check box to prompt agents to consider whether there is any material difference in the treatment of all reinsurance applicable to natural catastrophe claims in the LCM data feed compared to the full internal model.</t>
  </si>
  <si>
    <t>FORM SPECIFIC NOTES - Form 314</t>
  </si>
  <si>
    <t>Section 1</t>
  </si>
  <si>
    <t>The information on insurance risk captured in Section 1 are the means (and stresses) of the premium, reserve and total insurance risk distributions. The mean for premium risk will normally be negative (a profit); for reserve risk, the mean should be equal to the negative of the sum of the risk margin at T0 plus any credit from ENIDs at the mean (also a profit), with a small allowance for simulation error. The premium risk mean should also be consistent with what is provided on the SBF, after allowing for the impact of balance sheet items noted in the reconciliation in table 2 of LCR Form 550.</t>
  </si>
  <si>
    <t>A4 and C4 - Investment Return &amp; Risk</t>
  </si>
  <si>
    <t>Enter the mean and 1:200 of the return on the syndicate investment portfolio, excluding FAL and FIS.</t>
  </si>
  <si>
    <t>A5 All Other</t>
  </si>
  <si>
    <t>This is the mean result on all sources of risk included on the LCR. It will be equal to the mean of the SCR distribution less the sum of A1 and A4. It will be comprised of the means of:
1) market risk excluding the risk arising from assets or investments
2) credit risk
3) operational risk
The mean of the first item is expected to be close to nil in most cases, while the means of the second and third will normally be a loss. The entry for A5 should therefore be a positive value.</t>
  </si>
  <si>
    <t>314.4a</t>
  </si>
  <si>
    <t>D1 - Mean return due to risk free rate</t>
  </si>
  <si>
    <r>
      <t xml:space="preserve">Expected mean return due to risk free rate across all bond assets </t>
    </r>
    <r>
      <rPr>
        <u/>
        <sz val="11"/>
        <color theme="1"/>
        <rFont val="Arial"/>
        <family val="2"/>
      </rPr>
      <t>and</t>
    </r>
    <r>
      <rPr>
        <sz val="11"/>
        <color theme="1"/>
        <rFont val="Arial"/>
        <family val="2"/>
      </rPr>
      <t xml:space="preserve"> liabilities. i.e. the expected mean of the variability in the value of assets and liabilities due to changes in the risk free rate.
On an Ultimate basis, the risk free discounting benefit taken at T</t>
    </r>
    <r>
      <rPr>
        <vertAlign val="subscript"/>
        <sz val="11"/>
        <color theme="1"/>
        <rFont val="Arial"/>
        <family val="2"/>
      </rPr>
      <t>0</t>
    </r>
    <r>
      <rPr>
        <sz val="11"/>
        <color theme="1"/>
        <rFont val="Arial"/>
        <family val="2"/>
      </rPr>
      <t xml:space="preserve"> on insurance liabilities fully unwinds and this loss should be taken to market risk, to net with the expected investment return on bond assets due to the risk free rate. It should not be included as an insurance loss. (by way of example, if assets and liabilities were perfectly matched, the mean return due to the risk free rate would be zero).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left in insurance risk.
On risky bond assets, if it is not possible to split out the expected return of the risk free rate from the expected return of the excess credit spread, please include the total expected investment income on bonds in D1, less the variability in the value of liabilities due to changes in the risk free rate. 
(Sign convention: expected income is negative, expected loss is positive).
</t>
    </r>
    <r>
      <rPr>
        <sz val="11"/>
        <color rgb="FFFF0000"/>
        <rFont val="Arial"/>
        <family val="2"/>
      </rPr>
      <t>D1a - Interest rate risk on technical provisions (excluding the risk margin) represents any impact from discounting the technical provisions (apart from the risk margin). This includes changes in risk-free yields and changes in undiscounted technical provisions (including impact of new written business) on a one year basis. At the time "ultimate" the technical provisions have runoff to zero and so this is a deterministic loss equal to the time 0 discount credit. This property should hold true for a proxy ultimate basis i.e. choosing a closing balance sheet date sooner than when the technical provisions ultimately run-off by. The unwind of the discount credit should be capped on a one year basis (and proxy ultimate basis) so as to not take discount credit on FAL (NB there is no impact of capping on an ultimate basis). 
D1b - Interest rate risk on assets includes investment income arising from risk free returns. This includes investment income on new written exposure.</t>
    </r>
  </si>
  <si>
    <t>314.4b</t>
  </si>
  <si>
    <t>F1 - Interest Rate Risk</t>
  </si>
  <si>
    <r>
      <t xml:space="preserve">1:200 interest rate risk net across all bond assets </t>
    </r>
    <r>
      <rPr>
        <u/>
        <sz val="11"/>
        <color theme="1"/>
        <rFont val="Arial"/>
        <family val="2"/>
      </rPr>
      <t>and</t>
    </r>
    <r>
      <rPr>
        <sz val="11"/>
        <color theme="1"/>
        <rFont val="Arial"/>
        <family val="2"/>
      </rPr>
      <t xml:space="preserve"> all liabilities i.e. the variability in the value of assets and liabilities due to changes in the risk free rate. On an Ultimate basis, the risk free discounting benefit taken at T</t>
    </r>
    <r>
      <rPr>
        <vertAlign val="subscript"/>
        <sz val="11"/>
        <color theme="1"/>
        <rFont val="Arial"/>
        <family val="2"/>
      </rPr>
      <t xml:space="preserve">0 </t>
    </r>
    <r>
      <rPr>
        <sz val="11"/>
        <color theme="1"/>
        <rFont val="Arial"/>
        <family val="2"/>
      </rPr>
      <t>on liabilities fully unwinds and this loss should be taken to market risk, to net with investment return on bond assets and not included as an insurance loss.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insurance risk.</t>
    </r>
  </si>
  <si>
    <t>314.5a</t>
  </si>
  <si>
    <t>D2 - Mean return above risk free rate</t>
  </si>
  <si>
    <t>Expected mean return above the risk free rate on credit risky bond holdings. i.e. earning the expected credit spread above the risk free rate and including the expected gains and losses due to changes in the credit spread and migration of credit ratings including the risk of default. If it is not possible to split the mean excess credit spread return over the mean risk free rate return, please include the total expected investment income on bonds in D1 (i.e. the sum of the risk free interest income and the excess credit spread over the risk free rate), less the variability in the value of liabilities due to changes in the risk free rate.</t>
  </si>
  <si>
    <t>314.5b</t>
  </si>
  <si>
    <t>F2 - Credit Risk</t>
  </si>
  <si>
    <t>1:200 credit risk on credit risky bond holdings (i.e. to include spread risk, migration risk and default risk and earning the credit spread above the risk free rate). See also Note 314.5a</t>
  </si>
  <si>
    <t>314.6a</t>
  </si>
  <si>
    <t>D3 - Mean investment return for Equity and Other Assets</t>
  </si>
  <si>
    <t>Expected mean return for the investment classes covered by Note 314.6b below.</t>
  </si>
  <si>
    <t>314.6b</t>
  </si>
  <si>
    <t>F3 - Equity and Other Asset Risk</t>
  </si>
  <si>
    <t>1:200 risk arising on equities, alternative investments such as Hedge Funds &amp; Investment Funds, Property assets, Commodities or Other investments. Derivatives can also be included here, unless it is deemed more appropriate to include them with the asset category they are hedging.</t>
  </si>
  <si>
    <t>314.7a</t>
  </si>
  <si>
    <t>D4 - Mean liquidity risk</t>
  </si>
  <si>
    <t>Lloyd's are expecting the mean of the distribution of projected liquidity costs to be zero. Whilst this is not mandatory, please be prepared to provide justification for non zero entries.</t>
  </si>
  <si>
    <t>314.7b</t>
  </si>
  <si>
    <t>F4 - Liquidity Risk</t>
  </si>
  <si>
    <t>Commonly, this can be taken to be the 99.5th percentile of the distribution of the projected costs of funding the cash shortfall due to a liquidity stress at emergency borrowing rates. If liquidity risk has been modelled under another basis, this is the 99.5th percentile of that distribution.</t>
  </si>
  <si>
    <t>314.8a</t>
  </si>
  <si>
    <t>D5 - Mean return due to foreign exchange risk</t>
  </si>
  <si>
    <t>Lloyd's are expecting the mean return due to foreign exchange risk across assets and liabilities to be approximately to zero. Whilst this is not mandatory, please be prepared to provide justification for any material expected gains or losses due to foreign exchange movements.</t>
  </si>
  <si>
    <t>314.8b</t>
  </si>
  <si>
    <t>F5 - Foreign Exchange risk</t>
  </si>
  <si>
    <r>
      <t>1:200 foreign exchange risk, net across all assets</t>
    </r>
    <r>
      <rPr>
        <i/>
        <sz val="11"/>
        <color theme="1"/>
        <rFont val="Arial"/>
        <family val="2"/>
      </rPr>
      <t xml:space="preserve"> </t>
    </r>
    <r>
      <rPr>
        <u/>
        <sz val="11"/>
        <color theme="1"/>
        <rFont val="Arial"/>
        <family val="2"/>
      </rPr>
      <t>and</t>
    </r>
    <r>
      <rPr>
        <i/>
        <sz val="11"/>
        <color theme="1"/>
        <rFont val="Arial"/>
        <family val="2"/>
      </rPr>
      <t xml:space="preserve"> </t>
    </r>
    <r>
      <rPr>
        <sz val="11"/>
        <color theme="1"/>
        <rFont val="Arial"/>
        <family val="2"/>
      </rPr>
      <t>all liabilities. i.e. the risk associated with fluctuations in the value of all assets and liabilities due to movements in the exchange rates between the currency in which those assets and liabilities are denominated and the "base modelling" currency. If "base modelling" currency is not GBP, then foreign exchange risk will also include the change in the exchange rate from T</t>
    </r>
    <r>
      <rPr>
        <vertAlign val="subscript"/>
        <sz val="11"/>
        <color theme="1"/>
        <rFont val="Arial"/>
        <family val="2"/>
      </rPr>
      <t>0</t>
    </r>
    <r>
      <rPr>
        <sz val="11"/>
        <color theme="1"/>
        <rFont val="Arial"/>
        <family val="2"/>
      </rPr>
      <t xml:space="preserve"> and T</t>
    </r>
    <r>
      <rPr>
        <vertAlign val="subscript"/>
        <sz val="11"/>
        <color theme="1"/>
        <rFont val="Arial"/>
        <family val="2"/>
      </rPr>
      <t>1,</t>
    </r>
    <r>
      <rPr>
        <sz val="11"/>
        <color theme="1"/>
        <rFont val="Arial"/>
        <family val="2"/>
      </rPr>
      <t xml:space="preserve"> between the "base modelling" currency and GBP.</t>
    </r>
  </si>
  <si>
    <t>D6 &amp; F6 - Other Risks</t>
  </si>
  <si>
    <t>Lloyd's are not expecting "Other (Market) Risks", but if there are some unique features of your Syndicate portfolio that gives rise to such risks then please include the expected mean return and the 1:200 risk associated with them here. (Please note mean returns and the 1:200 risk associated with alternative investments such as Hedge Funds should be included under "Equity and Other Asset Risk "- see Notes 314.6a &amp; 314.6b)</t>
  </si>
  <si>
    <t>314.10</t>
  </si>
  <si>
    <t>F8 - Diversification Credit</t>
  </si>
  <si>
    <t>Not relevant to mean outcome, diversification credit is the difference between the sum of the 1:200 standalone risks comprising market risk and the 1:200 total market risk. Lloyd's expects this figure will be negative.</t>
  </si>
  <si>
    <t>G2 - PY+1 Unincepted contracts</t>
  </si>
  <si>
    <r>
      <t xml:space="preserve">Enter the expected (profit)/loss on contracts for </t>
    </r>
    <r>
      <rPr>
        <strike/>
        <sz val="11"/>
        <color rgb="FFFF0000"/>
        <rFont val="Arial"/>
        <family val="2"/>
      </rPr>
      <t>YOA 2020</t>
    </r>
    <r>
      <rPr>
        <sz val="11"/>
        <color rgb="FFFF0000"/>
        <rFont val="Arial"/>
        <family val="2"/>
      </rPr>
      <t xml:space="preserve"> Prospective YOA +1</t>
    </r>
    <r>
      <rPr>
        <sz val="11"/>
        <color theme="1"/>
        <rFont val="Arial"/>
        <family val="2"/>
      </rPr>
      <t xml:space="preserve"> bound but not incepted in </t>
    </r>
    <r>
      <rPr>
        <sz val="11"/>
        <color rgb="FFFF0000"/>
        <rFont val="Arial"/>
        <family val="2"/>
      </rPr>
      <t>the prospective YOA</t>
    </r>
    <r>
      <rPr>
        <sz val="11"/>
        <color theme="1"/>
        <rFont val="Arial"/>
        <family val="2"/>
      </rPr>
      <t xml:space="preserve"> </t>
    </r>
    <r>
      <rPr>
        <strike/>
        <sz val="11"/>
        <color rgb="FFFF0000"/>
        <rFont val="Arial"/>
        <family val="2"/>
      </rPr>
      <t>2019</t>
    </r>
    <r>
      <rPr>
        <sz val="11"/>
        <color theme="1"/>
        <rFont val="Arial"/>
        <family val="2"/>
      </rPr>
      <t xml:space="preserve">. </t>
    </r>
    <r>
      <rPr>
        <sz val="11"/>
        <color rgb="FFFF0000"/>
        <rFont val="Arial"/>
        <family val="2"/>
      </rPr>
      <t>The first item (line 2) in Section 3 is an adjustment for 2022 bound but not incepted contracts. The balance sheet at T1 includes all cash flows associated with these unincepted contracts; the expected results must, therefore, be included in the one-year distribution of basic own funds. They are excluded from the ultimate, which includes 2021 and prior years of account risks only. (They will be included in the 2022 YOA ultimate SCR.) This adjustment will therefore increase the ultimate SCR relative to the one-year (where these contracts are expected to be profitable).</t>
    </r>
  </si>
  <si>
    <t>G3 &amp; I3 - Additional PY &amp; Prior Years Binder Business</t>
  </si>
  <si>
    <r>
      <t xml:space="preserve">Enter the mean and 1:200 on any binder business attaching to </t>
    </r>
    <r>
      <rPr>
        <strike/>
        <sz val="11"/>
        <color rgb="FFFF0000"/>
        <rFont val="Arial"/>
        <family val="2"/>
      </rPr>
      <t>YOA 2020</t>
    </r>
    <r>
      <rPr>
        <sz val="11"/>
        <color rgb="FFFF0000"/>
        <rFont val="Arial"/>
        <family val="2"/>
      </rPr>
      <t xml:space="preserve"> Prospective YOA </t>
    </r>
    <r>
      <rPr>
        <sz val="11"/>
        <color theme="1"/>
        <rFont val="Arial"/>
        <family val="2"/>
      </rPr>
      <t xml:space="preserve">or prior and not recognised as written as at year-end </t>
    </r>
    <r>
      <rPr>
        <sz val="11"/>
        <color rgb="FFFF0000"/>
        <rFont val="Arial"/>
        <family val="2"/>
      </rPr>
      <t>of the prospective YOA</t>
    </r>
    <r>
      <rPr>
        <strike/>
        <sz val="11"/>
        <color rgb="FFFF0000"/>
        <rFont val="Arial"/>
        <family val="2"/>
      </rPr>
      <t>2020</t>
    </r>
    <r>
      <rPr>
        <sz val="11"/>
        <color theme="1"/>
        <rFont val="Arial"/>
        <family val="2"/>
      </rPr>
      <t xml:space="preserve">. The policies meeting this criteria will depend on the contract definitions. </t>
    </r>
    <r>
      <rPr>
        <sz val="11"/>
        <color rgb="FFFF0000"/>
        <rFont val="Arial"/>
        <family val="2"/>
      </rPr>
      <t>The entry for line 3 will depend on contract definitions. It covers policies from binder business incepting in 2022 but attaching to the 2021 and prior years of account and not recognised as written as at year-end 2021. Where these contracts are not recognised as written at year-end 2021, they will be excluded from the one-year SCR calculation. Conversely, the ultimate basis includes the risk on all contracts attaching to 2021 and prior, so their volatility must be modelled (unlike the unincepted contracts in line 2, which are included at the best estimate of the associated cash flows). It is expected that these contracts will show a loss at the 1:200, and that they will therefore increase the ultimate SCR relative to the one-year.</t>
    </r>
  </si>
  <si>
    <t>G4 - Change in Risk Margin</t>
  </si>
  <si>
    <r>
      <t xml:space="preserve">Enter the difference in the risk margin at T1 at the 1:200 outcome vs. the risk margin at T0. </t>
    </r>
    <r>
      <rPr>
        <sz val="11"/>
        <color rgb="FFFF0000"/>
        <rFont val="Arial"/>
        <family val="2"/>
      </rPr>
      <t>The presumption on the one-year basis is that the claims will be transferred to a buyer at T1 for a price equal to the technical provisions (best estimate liabilities plus risk margin). The one-year SCR must be sufficient to cover an increase in both claims liabilities and the risk margin at T1 in a stressed scenario. The portion of the one-year SCR that is required to cover an increase in the risk margin in the stressed scenario (line 4) is not required on an ultimate basis.</t>
    </r>
  </si>
  <si>
    <t>G5 - Run Down Opening Risk Margin</t>
  </si>
  <si>
    <r>
      <t xml:space="preserve">Enter the negative of the risk margin shown on form 312. </t>
    </r>
    <r>
      <rPr>
        <sz val="11"/>
        <color rgb="FFFF0000"/>
        <rFont val="Arial"/>
        <family val="2"/>
      </rPr>
      <t>On an ultimate basis, the SCR must offset the deterioration in the claims portion of technical provisions only; the risk margin does not represent a liability. Therefore assets necessary to cover the risk margin at T0 (line 5) on a one-year basis are available either to pay claims (in a stressed scenario) or returns to capital providers (in a profitable scenario) on an ultimate basis</t>
    </r>
  </si>
  <si>
    <t>I6 - Unexpired Business</t>
  </si>
  <si>
    <r>
      <t xml:space="preserve">Enter the 1:200 of the premium risk of business attaching to </t>
    </r>
    <r>
      <rPr>
        <sz val="11"/>
        <color rgb="FFFF0000"/>
        <rFont val="Arial"/>
        <family val="2"/>
      </rPr>
      <t>Prospective</t>
    </r>
    <r>
      <rPr>
        <sz val="11"/>
        <color theme="1"/>
        <rFont val="Arial"/>
        <family val="2"/>
      </rPr>
      <t xml:space="preserve"> YOA </t>
    </r>
    <r>
      <rPr>
        <strike/>
        <sz val="11"/>
        <color rgb="FFFF0000"/>
        <rFont val="Arial"/>
        <family val="2"/>
      </rPr>
      <t>2019</t>
    </r>
    <r>
      <rPr>
        <sz val="11"/>
        <color theme="1"/>
        <rFont val="Arial"/>
        <family val="2"/>
      </rPr>
      <t xml:space="preserve"> or prior that has not expired by the end of </t>
    </r>
    <r>
      <rPr>
        <sz val="11"/>
        <color rgb="FFFF0000"/>
        <rFont val="Arial"/>
        <family val="2"/>
      </rPr>
      <t>the prospective YOA</t>
    </r>
    <r>
      <rPr>
        <sz val="11"/>
        <color theme="1"/>
        <rFont val="Arial"/>
        <family val="2"/>
      </rPr>
      <t xml:space="preserve"> </t>
    </r>
    <r>
      <rPr>
        <strike/>
        <sz val="11"/>
        <color rgb="FFFF0000"/>
        <rFont val="Arial"/>
        <family val="2"/>
      </rPr>
      <t>2019</t>
    </r>
    <r>
      <rPr>
        <sz val="11"/>
        <color theme="1"/>
        <rFont val="Arial"/>
        <family val="2"/>
      </rPr>
      <t xml:space="preserve">. </t>
    </r>
    <r>
      <rPr>
        <sz val="11"/>
        <color rgb="FFFF0000"/>
        <rFont val="Arial"/>
        <family val="2"/>
      </rPr>
      <t>On a one-year basis, risks that have not expired by the end of 2021 would be shown on the T1 balance sheet at their mean value (valued at time 1). For example, for a risk written 1 October 2021, the one-year SCR would include downside risk only for experience through to 31 December; results for the unexpired period from 1 January through to 30 September 2022 would be included at the mean. Conversely, on an ultimate basis, the unexpired risk is included at the 1:200. Line 6 reports this difference in volatility. There is no impact at the mean, which should be the same on both bases.</t>
    </r>
  </si>
  <si>
    <t>I7 - Ultimate Less One-Year Volatilities</t>
  </si>
  <si>
    <r>
      <t xml:space="preserve">Enter the excess of Ultimate volatilities over One-Year (excluding the contracts covered in lines 3, 4 and 6). </t>
    </r>
    <r>
      <rPr>
        <strike/>
        <sz val="11"/>
        <color rgb="FFFF0000"/>
        <rFont val="Arial"/>
        <family val="2"/>
      </rPr>
      <t>Refer to 5.99 More details are described in the Appendix of the Guidance Notes covering the LCR Forms.</t>
    </r>
  </si>
  <si>
    <t>I9 - Diversification Credit</t>
  </si>
  <si>
    <r>
      <t xml:space="preserve">Enter the difference in the diversification credit on a One-Year basis less on the credit on an Ultimate basis. </t>
    </r>
    <r>
      <rPr>
        <strike/>
        <sz val="11"/>
        <color rgb="FFFF0000"/>
        <rFont val="Arial"/>
        <family val="2"/>
      </rPr>
      <t>Use the same distributions or aggregations used in line 7.</t>
    </r>
    <r>
      <rPr>
        <sz val="11"/>
        <color theme="1"/>
        <rFont val="Arial"/>
        <family val="2"/>
      </rPr>
      <t xml:space="preserve"> </t>
    </r>
    <r>
      <rPr>
        <sz val="11"/>
        <color rgb="FFFF0000"/>
        <rFont val="Arial"/>
        <family val="2"/>
      </rPr>
      <t>In general, the diversification credit will be larger for more skewed or volatile distributions. Since ultimate volatilities will in general be larger than those for one-year (prior to any adjustments such as netting off the risk margin from reserve risk), the ultimate diversification credit should reduce the ultimate SCR relative to the one-year. In order to ensure consistency, the diversification credit should be calculated using the same distributions used to compare the volatilities in line 7. For example, if individual class distributions are used to compare volatilities in line 7, these should also be used when comparing diversification credits in line 9</t>
    </r>
    <r>
      <rPr>
        <sz val="11"/>
        <color theme="1"/>
        <rFont val="Arial"/>
        <family val="2"/>
      </rPr>
      <t>.</t>
    </r>
  </si>
  <si>
    <t>I9 - Diversified Total</t>
  </si>
  <si>
    <t xml:space="preserve">The diversified total in line 10 should equal the ultimate SCR as shown on Form 309. A warning message is in place for this reconciliation. If the difference is significant, agents should provide possible explanations in the SCR methodology document for the reasons. The step-by-step approach of Section 3 will assist in validation of the one-year SCR calibration and overall distribution. This objective will be not be served by agents forcing the reconciliation. 
Agents are reminded to check signage carefully in this section of the form. </t>
  </si>
  <si>
    <t>Lloyd's Capital Return</t>
  </si>
  <si>
    <t xml:space="preserve">010 Control </t>
  </si>
  <si>
    <t>Syndicate</t>
  </si>
  <si>
    <t>1234</t>
  </si>
  <si>
    <t>Year of Account</t>
  </si>
  <si>
    <t>2021</t>
  </si>
  <si>
    <t>Status</t>
  </si>
  <si>
    <t>Open</t>
  </si>
  <si>
    <t>Edition</t>
  </si>
  <si>
    <t>Version 1</t>
  </si>
  <si>
    <t>Contact Details</t>
  </si>
  <si>
    <t>Contact username</t>
  </si>
  <si>
    <t>abc@xyzmail.com</t>
  </si>
  <si>
    <t>Contact name</t>
  </si>
  <si>
    <t>Another Contact</t>
  </si>
  <si>
    <t>Contact telephone number</t>
  </si>
  <si>
    <t>+442071234567</t>
  </si>
  <si>
    <t>Contact e-mail address</t>
  </si>
  <si>
    <t>Submitted by:</t>
  </si>
  <si>
    <t>Please note that all forms must be completed for every LCR submission. All syndicates are required to complete the LCR in September, including aligned syndicates, RITC and run-off syndicates. For active syndicates, the LCR must be consistent with the SBF submission.</t>
  </si>
  <si>
    <t>A2</t>
  </si>
  <si>
    <t>A129</t>
  </si>
  <si>
    <t>B2</t>
  </si>
  <si>
    <t>B129</t>
  </si>
  <si>
    <t>LCR Figures:</t>
  </si>
  <si>
    <t>D2</t>
  </si>
  <si>
    <t>D129</t>
  </si>
  <si>
    <t>Please note that all figures presented in the LCR must be in converted Sterling (GBP) and inserted as units.</t>
  </si>
  <si>
    <t>E2</t>
  </si>
  <si>
    <t>E129</t>
  </si>
  <si>
    <t>D109</t>
  </si>
  <si>
    <t>Syndicate Number:</t>
  </si>
  <si>
    <t>012 LCR Syndicate Type</t>
  </si>
  <si>
    <t>Based on SBF submitted</t>
  </si>
  <si>
    <t>Selected SBF Return:</t>
  </si>
  <si>
    <t>Edition-Name
v: if empty
w: if "None" when Active
w: if invalid Edition</t>
  </si>
  <si>
    <t>Please specify whether this syndicate is Active in the proposed underwriting year or in Run-Off for LCR purposes:</t>
  </si>
  <si>
    <t>v: if empty
w: if &lt;&gt; Reference Data</t>
  </si>
  <si>
    <t>Please specify whether this syndicate is Life or Non-Life for LCR purposes:</t>
  </si>
  <si>
    <t>Please specify whether this syndicate has unincepted Legal Obligations</t>
  </si>
  <si>
    <t>v: if empty
w: if &lt;&gt; Reference Data
w: if Yes and Run-Off</t>
  </si>
  <si>
    <t>Please specify if this is a new syndicate and required to input the new syndicate loading on form 309</t>
  </si>
  <si>
    <t>v: if empty</t>
  </si>
  <si>
    <t>Assumed USD exchange rate (should match linked SBF rate of exchange)</t>
  </si>
  <si>
    <t>w: if &lt;&gt; SBF or YE rate</t>
  </si>
  <si>
    <t>Please specify whether this LCR return is a hypothetical return for reference only?
(if yes this return will not be used for capital setting)</t>
  </si>
  <si>
    <t>LCR Selection to populate "Selected Return" metrics in Form 600 - comparison to This Return:</t>
  </si>
  <si>
    <t>Selected LCR:</t>
  </si>
  <si>
    <t>Name (Year of Account, Edition)
v: if empty
w: if "None"
w: if invalid Edition</t>
  </si>
  <si>
    <t>Specification Notes Only</t>
  </si>
  <si>
    <t>Selected SBF Return dropdown: options include "None", plus all Proposed YOA SBF Returns.</t>
  </si>
  <si>
    <t>Selected LCR dropdown: options include all Proposed YOA Submitted, Under Review, Accepted , Approved LCRs and Current YOA Approved only LCRs.</t>
  </si>
  <si>
    <t>The following warnings should be applicable if Runoff  syndicate is selected above:</t>
  </si>
  <si>
    <t>LCR 309</t>
  </si>
  <si>
    <t>The Premium Risk value should be zero and in case of non-zero values then the corresponding reason should be provided as notes in Form 990.</t>
  </si>
  <si>
    <t>LCR 313</t>
  </si>
  <si>
    <t>Proposed YOA Premium line should be zero.</t>
  </si>
  <si>
    <r>
      <t xml:space="preserve">The following warnings should </t>
    </r>
    <r>
      <rPr>
        <b/>
        <sz val="10"/>
        <color indexed="10"/>
        <rFont val="Segoe UI"/>
        <family val="2"/>
      </rPr>
      <t>NOT</t>
    </r>
    <r>
      <rPr>
        <sz val="10"/>
        <color indexed="10"/>
        <rFont val="Segoe UI"/>
        <family val="2"/>
      </rPr>
      <t xml:space="preserve"> be applicable if Run-Off or specialist RITC syndicate is selected above:</t>
    </r>
  </si>
  <si>
    <t>The sum of the aggregate splits done not have to be less than the sum of the two standalone splits as Run-Off or specialist RITC syndicates will not likely have both splits.  This applies to cells A1 &amp; E1 &amp; A4 &amp; E4.</t>
  </si>
  <si>
    <t>The sum of the aggregate splits done not have to be less than the sum of the two standalone splits as Run-Off or specialist RITC syndicates will not likely have both splits.  This applies to cells G1 &amp; I1.</t>
  </si>
  <si>
    <r>
      <t xml:space="preserve">The following warnings should be applicable if the syndicate </t>
    </r>
    <r>
      <rPr>
        <b/>
        <sz val="10"/>
        <color indexed="10"/>
        <rFont val="Segoe UI"/>
        <family val="2"/>
      </rPr>
      <t>has</t>
    </r>
    <r>
      <rPr>
        <sz val="10"/>
        <color indexed="10"/>
        <rFont val="Segoe UI"/>
        <family val="2"/>
      </rPr>
      <t xml:space="preserve"> Unincepted Legal Obligations:</t>
    </r>
  </si>
  <si>
    <t>Download Agreement</t>
  </si>
  <si>
    <t>LCR 311</t>
  </si>
  <si>
    <t xml:space="preserve">Values should normally be entered in PY and PY+1 Adjustments and New Business when Unincepted Legal Obligations are indicated on form LCR 012 </t>
  </si>
  <si>
    <t>LCR 312</t>
  </si>
  <si>
    <t xml:space="preserve">Values should normally be entered in Table 2 when Unincepted Legal Obligations are indicated on form LCR 012 </t>
  </si>
  <si>
    <r>
      <t xml:space="preserve">The following validations should be applicable if the syndicate </t>
    </r>
    <r>
      <rPr>
        <b/>
        <sz val="10"/>
        <color indexed="10"/>
        <rFont val="Segoe UI"/>
        <family val="2"/>
      </rPr>
      <t>does not have</t>
    </r>
    <r>
      <rPr>
        <sz val="10"/>
        <color indexed="10"/>
        <rFont val="Segoe UI"/>
        <family val="2"/>
      </rPr>
      <t xml:space="preserve"> Unincepted Legal Obligations:</t>
    </r>
  </si>
  <si>
    <t>Values should only be entered in PY and PY+1 Adjustments and New Business when the syndicate indicates there are Unincepted Legal Obligations on form LCR 012</t>
  </si>
  <si>
    <t>Values should only be entered in Table 2 when the syndicate indicates there are Unincepted Legal Obligations on form LCR 012</t>
  </si>
  <si>
    <t>LCR 012 VALIDATIONS &amp; WARNINGS</t>
  </si>
  <si>
    <t>Validation Code</t>
  </si>
  <si>
    <t>Cell Ref</t>
  </si>
  <si>
    <t>Validation Name</t>
  </si>
  <si>
    <t>Type</t>
  </si>
  <si>
    <t>Error Message</t>
  </si>
  <si>
    <t>Notes</t>
  </si>
  <si>
    <t>V01201</t>
  </si>
  <si>
    <r>
      <t xml:space="preserve">SBF Return
</t>
    </r>
    <r>
      <rPr>
        <strike/>
        <sz val="8"/>
        <color rgb="FFFF0000"/>
        <rFont val="Arial"/>
        <family val="2"/>
      </rPr>
      <t xml:space="preserve">Active / Run-Off
Life / Non-Life
Unincepted Legal Obligations
New Synd Load
</t>
    </r>
    <r>
      <rPr>
        <sz val="8"/>
        <rFont val="Arial"/>
        <family val="2"/>
      </rPr>
      <t>Selected LCR</t>
    </r>
  </si>
  <si>
    <t>One Items in each category must be entered</t>
  </si>
  <si>
    <r>
      <t xml:space="preserve">Are SBF Return, </t>
    </r>
    <r>
      <rPr>
        <strike/>
        <sz val="10"/>
        <color rgb="FFFF0000"/>
        <rFont val="Arial"/>
        <family val="2"/>
      </rPr>
      <t xml:space="preserve">Active / Run-Off, Life / Non-Life, Unincepted Legal Obligations, New Syndicate Loading, </t>
    </r>
    <r>
      <rPr>
        <sz val="10"/>
        <rFont val="Arial"/>
        <family val="2"/>
      </rPr>
      <t>Selected LCR selections not empty?</t>
    </r>
  </si>
  <si>
    <t>System Validation</t>
  </si>
  <si>
    <t>Development for 2021 (as a result of csv template review). Made Inactive.</t>
  </si>
  <si>
    <t>V01202</t>
  </si>
  <si>
    <t>Active / Run-Off</t>
  </si>
  <si>
    <t>Incorrect syndicate status selected</t>
  </si>
  <si>
    <t>Does the selection match the Reference Data maintained by the syndicate?</t>
  </si>
  <si>
    <t>V01203</t>
  </si>
  <si>
    <t>Life / Non-Life</t>
  </si>
  <si>
    <t>V01204</t>
  </si>
  <si>
    <t>Unincepted Legal Obligations</t>
  </si>
  <si>
    <t>Run-Off ULO</t>
  </si>
  <si>
    <t>Do Run Off/RITC Syndicates have no Unincepted legal Obligations (ULO)?</t>
  </si>
  <si>
    <t>Run Off/RITC Syndicates cannot have Unincepted legal Obligations (ULO)</t>
  </si>
  <si>
    <t>V01205</t>
  </si>
  <si>
    <t>SBF Linked Return</t>
  </si>
  <si>
    <t>Active linked SBF</t>
  </si>
  <si>
    <t>Does Active Syndicates have linked SBF option selected?</t>
  </si>
  <si>
    <t>Active Syndicates LCR must be linked to an SBF</t>
  </si>
  <si>
    <t>Development for 2021 (as a result of csv template review).</t>
  </si>
  <si>
    <t>V01206</t>
  </si>
  <si>
    <t>USD Exchange Rate</t>
  </si>
  <si>
    <t>USD match SBF</t>
  </si>
  <si>
    <t>Does USD match SBF?</t>
  </si>
  <si>
    <t>Exchange rate entered should match the June / Year end plan rate</t>
  </si>
  <si>
    <t>Development during Februrary 2020 to make the rule dynamic based on June or year end rate.</t>
  </si>
  <si>
    <t>V01207?</t>
  </si>
  <si>
    <t>Comparative LCR</t>
  </si>
  <si>
    <t>Selected LCR to populate form 600 metrics</t>
  </si>
  <si>
    <t>Has a Comparative LCR been selected option selected?</t>
  </si>
  <si>
    <t>A comparative LCR should be selected to populate form 600 metrics.</t>
  </si>
  <si>
    <t>Development for 2021 (new).</t>
  </si>
  <si>
    <t>V01208</t>
  </si>
  <si>
    <t>Error: Syndicate status must be selected. Active / Run-off</t>
  </si>
  <si>
    <t>Has the Active / Run-Off option been selected?</t>
  </si>
  <si>
    <t>Syndicate status must be selected. Error generated due to field being left blank or selected value doesn't match "Active Syndicate" or "Run-Off or specialist RITC syndicate"</t>
  </si>
  <si>
    <t>Development for 2021.</t>
  </si>
  <si>
    <t>V01209</t>
  </si>
  <si>
    <t>Non-Life / Life</t>
  </si>
  <si>
    <t>Error: Syndicate status must be selected. Non-Life / Life</t>
  </si>
  <si>
    <t>Has the Non-Life / Life option been selected?</t>
  </si>
  <si>
    <t>Syndicate status must be selected. Error generated due to field being left blank or selected value doesn't match "Non-Life" or "Life"</t>
  </si>
  <si>
    <t>V01210</t>
  </si>
  <si>
    <t>Error: Unincepted Legal Obligations must be specified.</t>
  </si>
  <si>
    <t>Has the Unincepted Legal Obligations option been selected?</t>
  </si>
  <si>
    <t>Unincepted Legal Obligations must be specified. Error generated due to field being left blank or selected value doesn't match "Yes" or "No"</t>
  </si>
  <si>
    <t>V01211</t>
  </si>
  <si>
    <t>New Syndicate Loading</t>
  </si>
  <si>
    <t>Error: Syndicate Loading must be specified.</t>
  </si>
  <si>
    <t>Has the New Syndicate Loading option been selected?</t>
  </si>
  <si>
    <t>Syndicate Loading must be specified. Error generated due to field being left blank or selected value doesn't match "Yes" or "No"</t>
  </si>
  <si>
    <t>Hypothetical Return</t>
  </si>
  <si>
    <t>Error: Hypothetical Return Question must be populated.</t>
  </si>
  <si>
    <t>Has the Hypothetical Return option been selected?</t>
  </si>
  <si>
    <t>An answer must be provided for hypothetical return question. Error generated due to field being left blank or selected value doesn't match "Yes" or "No"</t>
  </si>
  <si>
    <t>V01213</t>
  </si>
  <si>
    <t>Error: V01213: Valid SBF version number or None to be selected</t>
  </si>
  <si>
    <t>Has Valid SBF version number or None been selected?</t>
  </si>
  <si>
    <t>Error: V01213: Only a valid SBF version number or None can be selected. Please use the drop down to make your selection</t>
  </si>
  <si>
    <t>V01214</t>
  </si>
  <si>
    <t>Error: V01214: Valid LCR version number or None to be selected</t>
  </si>
  <si>
    <t>Has Valid LCR version number or None been selected?</t>
  </si>
  <si>
    <t>Error: V01214: Only a valid LCR version number or None can be selected. Please use the drop down to make your selection</t>
  </si>
  <si>
    <t>309 LCR Summary</t>
  </si>
  <si>
    <t>Premium Risk includes catastrophe risk, and should be stated net of any underwriting profit offset.
Market Risk should be net of expected investment income (in excess of a risk free rate).</t>
  </si>
  <si>
    <t>1. Headline Figures</t>
  </si>
  <si>
    <t>One-Year (Note 309.1)</t>
  </si>
  <si>
    <t>Ultimate (Note 309.2)</t>
  </si>
  <si>
    <t>A</t>
  </si>
  <si>
    <t>B</t>
  </si>
  <si>
    <t>Syndicate SCR (as at 1st January in the proposed Underwriting Year)</t>
  </si>
  <si>
    <t>v: if &lt;&gt; C11</t>
  </si>
  <si>
    <t>v: if &lt;&gt; G11
w: if &lt; A1</t>
  </si>
  <si>
    <t>Contract Boundary Adjustment</t>
  </si>
  <si>
    <t>= 571.2</t>
  </si>
  <si>
    <t>2a</t>
  </si>
  <si>
    <t>Management Adjustment (Note 309.5)</t>
  </si>
  <si>
    <t>w: if -ve</t>
  </si>
  <si>
    <t>v: if &lt;&gt; 0 &amp; NSL = No</t>
  </si>
  <si>
    <t>v: if &lt;&gt; 0 &amp; NSL = No
w: if &lt;= A3 &amp; NSL = Yes</t>
  </si>
  <si>
    <t>Total</t>
  </si>
  <si>
    <r>
      <t>= A1</t>
    </r>
    <r>
      <rPr>
        <sz val="8"/>
        <color rgb="FFFF0000"/>
        <rFont val="Segoe UI"/>
        <family val="2"/>
      </rPr>
      <t xml:space="preserve"> + A2a </t>
    </r>
    <r>
      <rPr>
        <sz val="8"/>
        <rFont val="Segoe UI"/>
        <family val="2"/>
      </rPr>
      <t>+ A3</t>
    </r>
  </si>
  <si>
    <r>
      <t xml:space="preserve">= B1 + B2 </t>
    </r>
    <r>
      <rPr>
        <sz val="8"/>
        <color rgb="FFFF0000"/>
        <rFont val="Segoe UI"/>
        <family val="2"/>
      </rPr>
      <t xml:space="preserve">+ B2a </t>
    </r>
    <r>
      <rPr>
        <sz val="8"/>
        <rFont val="Segoe UI"/>
        <family val="2"/>
      </rPr>
      <t>+ B3</t>
    </r>
  </si>
  <si>
    <t>2. SCR Risk Category Breakdown</t>
  </si>
  <si>
    <t>One-Year balance sheet to balance sheet basis (Note 309.1)</t>
  </si>
  <si>
    <t>Ultimate basis (Note 309.2)</t>
  </si>
  <si>
    <t>Pre diversification</t>
  </si>
  <si>
    <t>Post diversification</t>
  </si>
  <si>
    <t>GBP</t>
  </si>
  <si>
    <t>%</t>
  </si>
  <si>
    <t>C</t>
  </si>
  <si>
    <t>D</t>
  </si>
  <si>
    <t>E</t>
  </si>
  <si>
    <t>F</t>
  </si>
  <si>
    <t>G</t>
  </si>
  <si>
    <t>H</t>
  </si>
  <si>
    <t>I</t>
  </si>
  <si>
    <t>J</t>
  </si>
  <si>
    <t>Insurance Risk</t>
  </si>
  <si>
    <t>total: After diversification between Premium and Reserve risk</t>
  </si>
  <si>
    <t>w: if Active &amp; = C2 + C3
v: if &gt; C2 + C3</t>
  </si>
  <si>
    <t>= C1 / C9 %</t>
  </si>
  <si>
    <t>w: if &gt; C1</t>
  </si>
  <si>
    <t>= E1 / E9 %</t>
  </si>
  <si>
    <t>w: if Active &amp; = G2 + G3
v: if &gt; G2 + G3</t>
  </si>
  <si>
    <t>= G1 / G9 %</t>
  </si>
  <si>
    <t>w: if &gt; G1
w: if &lt; E1</t>
  </si>
  <si>
    <t>= I1 / I9 %</t>
  </si>
  <si>
    <t>split: Premium Risk (see note above)</t>
  </si>
  <si>
    <t>w: if -ve
w: if &lt; C2</t>
  </si>
  <si>
    <t>split: Reserve Risk (Note 309.4)</t>
  </si>
  <si>
    <t>w: if -ve
w: if &lt; C3</t>
  </si>
  <si>
    <t>Credit Risk</t>
  </si>
  <si>
    <t>total: After diversification between Reinsurance Credit Risk and Other Credit Risk</t>
  </si>
  <si>
    <t>w: if Active &amp; = C5 + C6
v: if &gt; C5 + C6</t>
  </si>
  <si>
    <t>= C4 / C9 %</t>
  </si>
  <si>
    <t>= E4 / E9 %</t>
  </si>
  <si>
    <t>w: if Active &amp; = G5 + G6
v: if &gt; G5 + G6</t>
  </si>
  <si>
    <t>= G4 / G9 %</t>
  </si>
  <si>
    <t>w: if &gt; G4
w: if &lt; E4</t>
  </si>
  <si>
    <t>= I4 / I9 %</t>
  </si>
  <si>
    <t>split: Reinsurance Credit Risk</t>
  </si>
  <si>
    <t>w: if -ve
w: if &lt; C5</t>
  </si>
  <si>
    <t>split: Other Credit Risk</t>
  </si>
  <si>
    <t>w: if -ve
w: if &lt; C6</t>
  </si>
  <si>
    <t>Market Risk (see note above)</t>
  </si>
  <si>
    <t>= C7 / C9 %</t>
  </si>
  <si>
    <t>w: if &gt; C7</t>
  </si>
  <si>
    <t>= E7 / E9 %</t>
  </si>
  <si>
    <t>w: if -ve
w: if &lt; C7</t>
  </si>
  <si>
    <t>= G7 / G9 %</t>
  </si>
  <si>
    <t>w: if &gt; G7
w: if &lt; E7</t>
  </si>
  <si>
    <t>= I7 / I9 %</t>
  </si>
  <si>
    <t>Operational Risk</t>
  </si>
  <si>
    <t>= C8 / C9 %</t>
  </si>
  <si>
    <t>w: if &gt; C8</t>
  </si>
  <si>
    <t>= E8 / E9 %</t>
  </si>
  <si>
    <t>w: if -ve
w: if &lt; C8</t>
  </si>
  <si>
    <t>= G8 / G9 %</t>
  </si>
  <si>
    <t>w: if &gt; G8
w: if &lt; E8</t>
  </si>
  <si>
    <t>= I8 / I9 %</t>
  </si>
  <si>
    <t>TOTAL (Note 309.3)</t>
  </si>
  <si>
    <t>= C1 + C4 + C7 + C8</t>
  </si>
  <si>
    <t>= D1 + D4 + D7 + D8</t>
  </si>
  <si>
    <t>= E1 + E4 + E7 + E8</t>
  </si>
  <si>
    <t>=  F1 + F4 + F7 + F8</t>
  </si>
  <si>
    <t>= G1 + G4 + G7 + G8</t>
  </si>
  <si>
    <t>= H1 + H4 + H7 + H8</t>
  </si>
  <si>
    <t>=  I1 + I4 + I7 + I8</t>
  </si>
  <si>
    <t>=  J1 + J4 + J7 + J8</t>
  </si>
  <si>
    <t>Diversification credit between risk categories</t>
  </si>
  <si>
    <t>w: if +ve</t>
  </si>
  <si>
    <t>DIVERSIFIED TOTAL (Note 309.3)</t>
  </si>
  <si>
    <t>= C9 + C10
v: if &lt;&gt; E9</t>
  </si>
  <si>
    <t>= G9 + G10
v: if &lt;&gt; G9</t>
  </si>
  <si>
    <t>The validations in Cells C1, C4, G1 &amp; G4 will be turned off in the Excel version of the specification. This allows users to complete the cells as they see fit rather than being forced to complete the splits prior to the summary values.</t>
  </si>
  <si>
    <t>LCR 309 VALIDATIONS &amp; WARNINGS</t>
  </si>
  <si>
    <t>Tolerance (Correct Method of Entry)</t>
  </si>
  <si>
    <t>V30901</t>
  </si>
  <si>
    <t>A1</t>
  </si>
  <si>
    <t>Syndicate SCR as at current year end One-Year basis</t>
  </si>
  <si>
    <t>Is Syndicate SCR One-Year = Diversified Total C11</t>
  </si>
  <si>
    <t>One-Year SCR must be equal to the Post diversification Total</t>
  </si>
  <si>
    <t>ABS(A1 - C11) &lt;= £100,000</t>
  </si>
  <si>
    <t>V30971</t>
  </si>
  <si>
    <t>A2a</t>
  </si>
  <si>
    <t>One-Year Management Adjustment</t>
  </si>
  <si>
    <t>Is A2a zero or a positive(+) value</t>
  </si>
  <si>
    <t>One-Year Management Adjustment should normally be zero or more</t>
  </si>
  <si>
    <t>V30902</t>
  </si>
  <si>
    <t>B1</t>
  </si>
  <si>
    <t xml:space="preserve">Syndicate SCR as at current year end Ultimate basis </t>
  </si>
  <si>
    <t>Is Syndicate SCR Ultimate = Diversified Total G11</t>
  </si>
  <si>
    <t>Ultimate SCR must be equal to the Post diversification Total</t>
  </si>
  <si>
    <t>ABS(B1 - G11) &lt;= £100,000</t>
  </si>
  <si>
    <t>V30903</t>
  </si>
  <si>
    <t>Is Ultimate SCR &gt;= One-Year SCR A1</t>
  </si>
  <si>
    <t>Ultimate SCR should normally be greater than or equal to the One-Year SCR</t>
  </si>
  <si>
    <t>A1 - B1 &lt;= £100,000</t>
  </si>
  <si>
    <t>P30901</t>
  </si>
  <si>
    <t xml:space="preserve"> = form 571 table 2</t>
  </si>
  <si>
    <t>For info purposes. Validation Code does not appear in MDC.</t>
  </si>
  <si>
    <t>V30972</t>
  </si>
  <si>
    <t>B2a</t>
  </si>
  <si>
    <t>Ultimate Management Adjustment</t>
  </si>
  <si>
    <t>Is B2a zero or a positive(+) value</t>
  </si>
  <si>
    <t>Ultimate Management Adjustment should normally be zero or more</t>
  </si>
  <si>
    <t>V30951</t>
  </si>
  <si>
    <t>A3</t>
  </si>
  <si>
    <t>One Year New Syndicate Loading</t>
  </si>
  <si>
    <t>If form 012 indicates that there are no New Syndicate Loadings then activate this validation: Is A3 = Zero</t>
  </si>
  <si>
    <t>Values should normally not be entered when New Syndicate Loadings are not indicated on LCR from 012.</t>
  </si>
  <si>
    <t>V30952</t>
  </si>
  <si>
    <t>B3</t>
  </si>
  <si>
    <t>Ultimate New Syndicate Loading</t>
  </si>
  <si>
    <t>If form 012 indicates that there are no New Syndicate Loadings then activate this validation: Is B3 = Zero</t>
  </si>
  <si>
    <t>V30953</t>
  </si>
  <si>
    <t>If form 012 indicates that there are New Syndicate Loadings then activate this warning: Is B3 &lt; A3</t>
  </si>
  <si>
    <t>The Ultimate New Syndicate Loading value should be greater than the One Year New Syndicate Loading value.</t>
  </si>
  <si>
    <t>V30954</t>
  </si>
  <si>
    <t>C1</t>
  </si>
  <si>
    <t>One-Year Pre diversification Insurance Risk Total after diversification between Premium Risk and Reserving Risk</t>
  </si>
  <si>
    <t>Is C1 &lt;= (C2 + C3)</t>
  </si>
  <si>
    <t>One-Year Pre diversification Insurance Risk Total must be less than or equal to the sum of the Premium Risk and Reserve Risk splits</t>
  </si>
  <si>
    <t>C1 - (C2 + C3) &lt;= £100,000</t>
  </si>
  <si>
    <t>V30955</t>
  </si>
  <si>
    <t>Is C1 &lt;&gt; (C2 + C3)</t>
  </si>
  <si>
    <t>One-Year Pre diversification Insurance Risk Total should normally be less than the sum of the Premium Risk and Reserve Risk splits</t>
  </si>
  <si>
    <t>turn off when run-off is selected on form 012</t>
  </si>
  <si>
    <t>V30911</t>
  </si>
  <si>
    <t>C10</t>
  </si>
  <si>
    <t>One-Year Diversification Credit Between Risk Categories</t>
  </si>
  <si>
    <t>Is C10 zero or negative(-) value</t>
  </si>
  <si>
    <t>One-Year Diversification Credit Between Risk Categories must be zero or less</t>
  </si>
  <si>
    <t>V30956</t>
  </si>
  <si>
    <t>C11</t>
  </si>
  <si>
    <t>One-Year Diversified Total</t>
  </si>
  <si>
    <t xml:space="preserve">Is C11 = E9 </t>
  </si>
  <si>
    <t>One-Year Diversified Total must be equal to the sum total of the Post diversification values</t>
  </si>
  <si>
    <t>ABS(C11 - E9) &lt;= £100,000</t>
  </si>
  <si>
    <t>V30904</t>
  </si>
  <si>
    <t>C2</t>
  </si>
  <si>
    <t>One-Year Pre diversification Premium Risk</t>
  </si>
  <si>
    <t>Is C2 zero or a positive(+) value</t>
  </si>
  <si>
    <t>One-Year Pre diversification Premium Risk should normally be zero or more</t>
  </si>
  <si>
    <t>V30948</t>
  </si>
  <si>
    <t>C2, G2</t>
  </si>
  <si>
    <t>Pre diversification Premium Risk (One-Year or Ultimate)</t>
  </si>
  <si>
    <t>If form 012 indicates Run-Off or RITC status, then activate this warning: Is C2 or G2 = zero</t>
  </si>
  <si>
    <t>Pre diversification Premium Risk should normally be zero for Run-Off / RITC syndicates.</t>
  </si>
  <si>
    <t>turn off when Active is selected on form 012</t>
  </si>
  <si>
    <t>V30905</t>
  </si>
  <si>
    <t>C3</t>
  </si>
  <si>
    <t>One-Year Pre diversification Reserve Risk</t>
  </si>
  <si>
    <t>Is C3 zero or a positive(+) value</t>
  </si>
  <si>
    <t>One-Year Pre diversification Reserve Risk should normally be zero or more</t>
  </si>
  <si>
    <t>V30957</t>
  </si>
  <si>
    <t>C4</t>
  </si>
  <si>
    <t>One-Year Pre diversification Credit Risk Total after diversification between Reinsurance Credit Risk and Other Credit Risk</t>
  </si>
  <si>
    <t>Is C4 &lt;= (C5 + C6)</t>
  </si>
  <si>
    <t>One-Year Pre diversification Credit Risk Total must be less than or equal to the sum of the Reinsurance Credit Risk and Other Credit Risk splits</t>
  </si>
  <si>
    <t>C4 - (C5 + C6) &lt;= £100,000</t>
  </si>
  <si>
    <t>V30958</t>
  </si>
  <si>
    <t>Is C4 &lt;&gt; (C5 + C6)</t>
  </si>
  <si>
    <t>One-Year Pre diversification Credit Risk Total should normally be  less than the sum of the Reinsurance Credit Risk and Other Credit Risk splits</t>
  </si>
  <si>
    <t>V30907</t>
  </si>
  <si>
    <t>C5</t>
  </si>
  <si>
    <t>One-Year Pre diversification Reinsurance Credit Risk</t>
  </si>
  <si>
    <t>Is C5 zero or a positive(+) value</t>
  </si>
  <si>
    <t>One-Year Pre diversification Reinsurance Credit Risk should normally be zero or more</t>
  </si>
  <si>
    <t>V30908</t>
  </si>
  <si>
    <t>C6</t>
  </si>
  <si>
    <t>One-Year Pre diversification Other Credit Risk</t>
  </si>
  <si>
    <t>Is C6 zero or a positive(+) value</t>
  </si>
  <si>
    <t>One-Year Pre diversification Other Credit Risk should normally be zero or more</t>
  </si>
  <si>
    <t>V30909</t>
  </si>
  <si>
    <t>C7</t>
  </si>
  <si>
    <t>One-Year Pre diversification Market Risk</t>
  </si>
  <si>
    <t>Is C7 zero or a positive(+) value</t>
  </si>
  <si>
    <t>One-Year Pre diversification Market Risk should normally be zero or more</t>
  </si>
  <si>
    <t>V30910</t>
  </si>
  <si>
    <t>C8</t>
  </si>
  <si>
    <t>One-Year Pre diversification Operational Risk</t>
  </si>
  <si>
    <t>Is C8 zero or a positive(+) value</t>
  </si>
  <si>
    <t>One-Year Pre diversification Operational Risk should normally be zero or more</t>
  </si>
  <si>
    <t>V30959</t>
  </si>
  <si>
    <t>E1</t>
  </si>
  <si>
    <t>One-Year Post diversification Insurance Risk Total</t>
  </si>
  <si>
    <t>Is E1 &lt;= C1</t>
  </si>
  <si>
    <t>One-Year Post diversification Insurance Risk Total value should normally be less than or equal to the equivalent Pre diversification value</t>
  </si>
  <si>
    <t>E1 - C1 &lt;= £100,000</t>
  </si>
  <si>
    <t>V30960</t>
  </si>
  <si>
    <t>E4</t>
  </si>
  <si>
    <t>One-Year Post diversification Credit Risk Total</t>
  </si>
  <si>
    <t>Is E4 &lt;= C4</t>
  </si>
  <si>
    <t>One-Year Post diversification Credit Risk Total value should normally be less than or equal to the equivalent Pre diversification value</t>
  </si>
  <si>
    <t>E4 - C4 &lt;= £100,000</t>
  </si>
  <si>
    <t>V30917</t>
  </si>
  <si>
    <t>E7</t>
  </si>
  <si>
    <t>One-Year Post diversification Market Risk</t>
  </si>
  <si>
    <t>Is E7 &lt;= C7</t>
  </si>
  <si>
    <t>One-Year Post diversification Market Risk value should normally be less than or equal to the equivalent Pre diversification value</t>
  </si>
  <si>
    <t>E7 - C7 &lt;= £100,000</t>
  </si>
  <si>
    <t>V30918</t>
  </si>
  <si>
    <t>E8</t>
  </si>
  <si>
    <t>One-Year Post diversification Operational Risk</t>
  </si>
  <si>
    <t>Is E8 &lt;= C8</t>
  </si>
  <si>
    <t>One-Year Post diversification Operational Risk value should normally be less than or equal to the equivalent Pre diversification value</t>
  </si>
  <si>
    <t>E8 - C8 &lt;= £100,000</t>
  </si>
  <si>
    <t>V30961</t>
  </si>
  <si>
    <t>G1</t>
  </si>
  <si>
    <t>Ultimate Insurance Risk Total after diversification between Premium Risk and Reserving Risk</t>
  </si>
  <si>
    <t>Is G1 &lt;= (G2 + G3)</t>
  </si>
  <si>
    <t>Ultimate Pre diversification Insurance Risk total must be less than or equal to the sum of the Premium Risk and Reserve Risk splits</t>
  </si>
  <si>
    <t>G1 - (G2 + G3) &lt;= £100,000</t>
  </si>
  <si>
    <t>V30962</t>
  </si>
  <si>
    <t>Is G1 &lt;&gt; (G2 + G3)</t>
  </si>
  <si>
    <t>Ultimate Pre diversification Insurance Risk total should normally be less than the sum of the Premium Risk and Reserve Risk splits</t>
  </si>
  <si>
    <t>V30926</t>
  </si>
  <si>
    <t>G10</t>
  </si>
  <si>
    <t>Ultimate Diversification Credit Between Risk Categories</t>
  </si>
  <si>
    <t>Is G10 zero or a negative(-) value</t>
  </si>
  <si>
    <t>Ultimate Diversification Credit Between Risk Categories must be zero or less</t>
  </si>
  <si>
    <t>V30963</t>
  </si>
  <si>
    <t>G11</t>
  </si>
  <si>
    <t>Ultimate Diversified Total</t>
  </si>
  <si>
    <t>Is G11 = I9</t>
  </si>
  <si>
    <t>Ultimate Diversified Total must equal the sum total of the Post diversification Risk Categories</t>
  </si>
  <si>
    <t>ABS(G11 - I9) &lt;= £100,000</t>
  </si>
  <si>
    <t>V30919</t>
  </si>
  <si>
    <t>G2</t>
  </si>
  <si>
    <t>Ultimate Pre diversification Premium Risk</t>
  </si>
  <si>
    <t>Is G2 zero or a positive(+) value</t>
  </si>
  <si>
    <t>Ultimate Pre diversification Premium Risk should normally be zero or more</t>
  </si>
  <si>
    <t>V30934</t>
  </si>
  <si>
    <t>Is G2 &gt;= C2</t>
  </si>
  <si>
    <t>Ultimate Pre diversification Premium Risk should normally be greater than or equal to the equivalent One-Year value</t>
  </si>
  <si>
    <t>C2 - G2 &lt;= £100,000</t>
  </si>
  <si>
    <t>V30920</t>
  </si>
  <si>
    <t>G3</t>
  </si>
  <si>
    <t>Ultimate Pre diversification Reserve Risk</t>
  </si>
  <si>
    <t>Is G3 zero or a positive(+) value</t>
  </si>
  <si>
    <t>Ultimate Pre diversification Reserve Risk should normally be zero or more</t>
  </si>
  <si>
    <t>V30935</t>
  </si>
  <si>
    <t>Is G3 &gt;= C3</t>
  </si>
  <si>
    <t>Ultimate Pre diversification Reserve Risk should normally be greater than or equal to the equivalent One-Year value</t>
  </si>
  <si>
    <t>C3 - G3 &lt;= £100,000</t>
  </si>
  <si>
    <t>V30964</t>
  </si>
  <si>
    <t>G4</t>
  </si>
  <si>
    <t>Ultimate Credit Risk Total after diversification between Reinsurance Credit Risk and Other Credit Risk</t>
  </si>
  <si>
    <t>Is G4 &lt;= (G5 + G6)</t>
  </si>
  <si>
    <t>Ultimate Pre diversification Credit Risk Total value must be less than or equal to the sum of the Reinsurance Credit Risk and Other Credit Risk splits</t>
  </si>
  <si>
    <t>G4 - (G5 + G6) &lt;= £100,000</t>
  </si>
  <si>
    <t>V30965</t>
  </si>
  <si>
    <t>Is G4 &lt;&gt; (G5 + G6)</t>
  </si>
  <si>
    <t>Ultimate Pre diversification Credit Risk Total value should normally be less than the sum of the Reinsurance Credit Risk and Other Credit Risk splits</t>
  </si>
  <si>
    <t>V30922</t>
  </si>
  <si>
    <t>G5</t>
  </si>
  <si>
    <t>Ultimate Pre diversification Reinsurance Credit Risk</t>
  </si>
  <si>
    <t>Is G5 zero or a positive(+) value</t>
  </si>
  <si>
    <t>Ultimate Pre diversification Reinsurance Credit Risk should normally be zero or more</t>
  </si>
  <si>
    <t>V30937</t>
  </si>
  <si>
    <t>Is G5 &gt;= C5</t>
  </si>
  <si>
    <t>Ultimate Pre diversification Reinsurance Credit Risk should normally be greater than or equal to the equivalent One-Year value</t>
  </si>
  <si>
    <t>C5 - G5 &lt;= £100,000</t>
  </si>
  <si>
    <t>V30923</t>
  </si>
  <si>
    <t>G6</t>
  </si>
  <si>
    <t>Ultimate Pre diversification Other Credit Risk</t>
  </si>
  <si>
    <t>Is G6 zero or a positive (+) value</t>
  </si>
  <si>
    <t>Ultimate Pre diversification Other Credit Risk should normally be zero or more</t>
  </si>
  <si>
    <t>V30938</t>
  </si>
  <si>
    <t>Is G6 &gt;= C6</t>
  </si>
  <si>
    <t>Ultimate Pre diversification Other Credit Risk should normally be greater than or equal to the equivalent One-Year value</t>
  </si>
  <si>
    <t>C6 - G6 &lt;= £100,000</t>
  </si>
  <si>
    <t>V30924</t>
  </si>
  <si>
    <t>G7</t>
  </si>
  <si>
    <t>Ultimate Pre diversification Market Risk</t>
  </si>
  <si>
    <t>Is G7 zero or a positive(+) value</t>
  </si>
  <si>
    <t>Ultimate Pre diversification Market Risk should normally be zero or more</t>
  </si>
  <si>
    <t>V30939</t>
  </si>
  <si>
    <t>Is G7 &gt;= C7</t>
  </si>
  <si>
    <t>Ultimate Pre diversification Market Risk should normally be greater than or equal to the equivalent One-Year value</t>
  </si>
  <si>
    <t>C7 - G7 &lt;= £100,000</t>
  </si>
  <si>
    <t>V30925</t>
  </si>
  <si>
    <t>G8</t>
  </si>
  <si>
    <t>Ultimate Pre diversification Operational Risk</t>
  </si>
  <si>
    <t>Is G8 zero or a positive(+) value</t>
  </si>
  <si>
    <t>Ultimate Pre diversification Operational Risk should normally be zero or more</t>
  </si>
  <si>
    <t>V30940</t>
  </si>
  <si>
    <t>Is G8 &gt;= C8</t>
  </si>
  <si>
    <t>Ultimate Pre diversification Operational Risk should normally be greater than or equal to the equivalent One-Year value</t>
  </si>
  <si>
    <t>C8 - G8 &lt;= £100,000</t>
  </si>
  <si>
    <t>V30966</t>
  </si>
  <si>
    <t>I1</t>
  </si>
  <si>
    <t>Ultimate Post diversification Insurance Risk</t>
  </si>
  <si>
    <t>Is I1 &lt;= G1</t>
  </si>
  <si>
    <t>Ultimate Post diversification Insurance Risk Total value should normally be less than or equal to the equivalent Pre diversification value</t>
  </si>
  <si>
    <t>I1 - G1 &lt;= £100,000</t>
  </si>
  <si>
    <t>V30967</t>
  </si>
  <si>
    <t>Is I1 &gt;= E1</t>
  </si>
  <si>
    <t>Ultimate Post diversification Insurance Risk Total value should normally be greater than or equal to the equivalent One-Year value</t>
  </si>
  <si>
    <t>E1 - I1 &lt;= £100,000</t>
  </si>
  <si>
    <t>V30968</t>
  </si>
  <si>
    <t>I4</t>
  </si>
  <si>
    <t>Ultimate Post diversification  Credit Risk</t>
  </si>
  <si>
    <t>Is I4 &lt;= G4</t>
  </si>
  <si>
    <t>Ultimate Post diversification Credit Risk Total value should normally be less than or equal to the equivalent Pre diversification value</t>
  </si>
  <si>
    <t>I4 - G4 &lt;= £100,000</t>
  </si>
  <si>
    <t>V30969</t>
  </si>
  <si>
    <t>Is I4 &gt;= E4</t>
  </si>
  <si>
    <t>Ultimate Post diversification Credit Risk Total value should normally be greater than or equal to the equivalent One-Year value</t>
  </si>
  <si>
    <t>E4 - I4 &lt;= £100,000</t>
  </si>
  <si>
    <t>V30932</t>
  </si>
  <si>
    <t>I7</t>
  </si>
  <si>
    <t>Ultimate Post diversification Market Risk</t>
  </si>
  <si>
    <t>Is I7 &lt;= G7</t>
  </si>
  <si>
    <t>Ultimate Post diversification Market Risk should normally be less than or equal to the equivalent Pre diversification value</t>
  </si>
  <si>
    <t>I7  - G7 &lt;= £100,000</t>
  </si>
  <si>
    <t>V30946</t>
  </si>
  <si>
    <t>Is I7 &gt;= E7</t>
  </si>
  <si>
    <t>Ultimate Post diversification Market Risk value should normally be greater than or equal to the equivalent One-Year value</t>
  </si>
  <si>
    <t>E7 - I7 &lt;= £100,000</t>
  </si>
  <si>
    <t>V30933</t>
  </si>
  <si>
    <t>I8</t>
  </si>
  <si>
    <t>Ultimate Post diversification Operational Risk</t>
  </si>
  <si>
    <t>Is I8 &lt;= G8</t>
  </si>
  <si>
    <t>Ultimate Post diversification Operational Risk should normally be less than or equal to the equivalent Pre diversification value</t>
  </si>
  <si>
    <t>I8  - G8 &lt;= £100,000</t>
  </si>
  <si>
    <t>V30947</t>
  </si>
  <si>
    <t>Is I8 &gt;= E8</t>
  </si>
  <si>
    <t>Ultimate Post diversification Operational Risk value should normally be greater than or equal to the equivalent One-Year value</t>
  </si>
  <si>
    <t>E8 - I8 &lt;= £100,000</t>
  </si>
  <si>
    <t>310 Balance Sheet Distributions</t>
  </si>
  <si>
    <t>The sign convention to be used in the following table should be negative for surplus and positive for deficit.
It is expected that the balance sheet position is negative at the mean level and positive at the higher percentiles.</t>
  </si>
  <si>
    <t>Percentiles</t>
  </si>
  <si>
    <t>Mean</t>
  </si>
  <si>
    <t>50th</t>
  </si>
  <si>
    <t>75th</t>
  </si>
  <si>
    <t>90th</t>
  </si>
  <si>
    <t>95th</t>
  </si>
  <si>
    <t>99th</t>
  </si>
  <si>
    <t>99.5th</t>
  </si>
  <si>
    <t>99.8th</t>
  </si>
  <si>
    <t>Distribution of balance sheet position on One-Year basis (Note 310.1)</t>
  </si>
  <si>
    <t>v: if &lt; B1</t>
  </si>
  <si>
    <t>w: if -ve
v: if &lt; C1</t>
  </si>
  <si>
    <t>w: if -ve
v: if &lt; D1</t>
  </si>
  <si>
    <t>w: if -ve
v: if &lt; E1</t>
  </si>
  <si>
    <t>= 309.1 A1</t>
  </si>
  <si>
    <t>w: if -ve
v: if &lt; G1</t>
  </si>
  <si>
    <t>Distribution of balance sheet position on Ultimate basis (Note 310.2)</t>
  </si>
  <si>
    <t>v: if &lt; B2</t>
  </si>
  <si>
    <t>w: if -ve
v: if &lt; C2</t>
  </si>
  <si>
    <t>w: if -ve
v: if &lt; D2</t>
  </si>
  <si>
    <t>w: if -ve
v: if &lt; E2</t>
  </si>
  <si>
    <t>= 309.1 B1</t>
  </si>
  <si>
    <t>w: if -ve
v: if &lt; G2</t>
  </si>
  <si>
    <t>LCR 310 VALIDATIONS &amp; WARNINGS</t>
  </si>
  <si>
    <t>V31001</t>
  </si>
  <si>
    <t>Distribution of balance sheet position on One-Year basis: Mean</t>
  </si>
  <si>
    <t>Should be zero or a negative(-) value</t>
  </si>
  <si>
    <t>The One-Year Mean should normally be a surplus (negative). If this value is a loss, then an explanation of the cause of the loss is required in form 990.</t>
  </si>
  <si>
    <t>V31002</t>
  </si>
  <si>
    <t>Distribution of balance sheet position on One-Year basis: 50th percentile</t>
  </si>
  <si>
    <t>The 50th percentile should normally be a surplus (negative)</t>
  </si>
  <si>
    <t>V31003</t>
  </si>
  <si>
    <t>D1</t>
  </si>
  <si>
    <t>Distribution of balance sheet position on One-Year basis: 90th percentile</t>
  </si>
  <si>
    <t>Should be zero or a positive(+) value</t>
  </si>
  <si>
    <t>The 90th percentile should normally be a loss (positive)</t>
  </si>
  <si>
    <t>V31004</t>
  </si>
  <si>
    <t>Distribution of balance sheet position on One-Year basis: 95th percentile</t>
  </si>
  <si>
    <t>The 95th percentile should normally be a loss (positive)</t>
  </si>
  <si>
    <t>V31005</t>
  </si>
  <si>
    <t>F1</t>
  </si>
  <si>
    <t>Distribution of balance sheet position on One-Year basis: 99th percentile</t>
  </si>
  <si>
    <t>The 99th percentile should normally be a loss (positive)</t>
  </si>
  <si>
    <t>V31013</t>
  </si>
  <si>
    <t>H1</t>
  </si>
  <si>
    <t>Distribution of balance sheet position on One-Year basis: 99.8th percentile</t>
  </si>
  <si>
    <t>The 99.8th percentile should normally be a loss (positive)</t>
  </si>
  <si>
    <t>V31007</t>
  </si>
  <si>
    <t>Distribution of balance sheet position on Ultimate basis: Mean</t>
  </si>
  <si>
    <t>The Ultimate Mean should normally be a surplus (negative)</t>
  </si>
  <si>
    <t>V31009</t>
  </si>
  <si>
    <t>Distribution of balance sheet position on One-Year basis: 75th percentile</t>
  </si>
  <si>
    <t>Is C1 &gt;= B1</t>
  </si>
  <si>
    <t>The 75th percentile must be greater than or equal to the 50th percentile</t>
  </si>
  <si>
    <t>B1 - C1 &lt;= £100,000</t>
  </si>
  <si>
    <t>V31010</t>
  </si>
  <si>
    <t>Is D1 &gt;= C1</t>
  </si>
  <si>
    <t>The 90th percentile must be greater than or equal to the 75th percentile</t>
  </si>
  <si>
    <t>C1 - D1 &lt;= £100,000</t>
  </si>
  <si>
    <t>V31011</t>
  </si>
  <si>
    <t>Is E1 &gt;= D1</t>
  </si>
  <si>
    <t>The 95th percentile must be greater than or equal to the 90th percentile</t>
  </si>
  <si>
    <t>D1 - E1 &lt;= £100,000</t>
  </si>
  <si>
    <t>V31012</t>
  </si>
  <si>
    <t>Is F1 &gt;= E1</t>
  </si>
  <si>
    <t>The 99th percentile must be greater than or equal to the 95th percentile</t>
  </si>
  <si>
    <t>E1 - F1 &lt;= £100,000</t>
  </si>
  <si>
    <t>V31014</t>
  </si>
  <si>
    <t>Is H1 &gt;= G1</t>
  </si>
  <si>
    <t>The 99.8th percentile must be greater than or equal to the 99.5th percentile</t>
  </si>
  <si>
    <t>G1 - H1 &lt;= £100,000</t>
  </si>
  <si>
    <t>P31001</t>
  </si>
  <si>
    <t>Distribution of balance sheet position on One-Year basis: 99.5th percentile</t>
  </si>
  <si>
    <t xml:space="preserve">
= form 309 headline (One-Year)</t>
  </si>
  <si>
    <t>V31015</t>
  </si>
  <si>
    <t>Distribution of balance sheet position on Ultimate basis: 50th percentile</t>
  </si>
  <si>
    <t>V31016</t>
  </si>
  <si>
    <t>Distribution of balance sheet position on Ultimate basis: 75th percentile</t>
  </si>
  <si>
    <t>Is C2 &gt;= B2</t>
  </si>
  <si>
    <t>B2 - C2 &lt;= £100,000</t>
  </si>
  <si>
    <t>V31017</t>
  </si>
  <si>
    <t>Distribution of balance sheet position on Ultimate basis: 90th percentile</t>
  </si>
  <si>
    <t>Is D2 &gt;= C2</t>
  </si>
  <si>
    <t>C2 - D2 &lt;= £100,000</t>
  </si>
  <si>
    <t>V31018</t>
  </si>
  <si>
    <t>V31019</t>
  </si>
  <si>
    <t>Distribution of balance sheet position on Ultimate basis: 95th percentile</t>
  </si>
  <si>
    <t>Is E2 &gt;= D2</t>
  </si>
  <si>
    <t>D2 - E2 &lt;= £100,000</t>
  </si>
  <si>
    <t>V31020</t>
  </si>
  <si>
    <t>V31021</t>
  </si>
  <si>
    <t>F2</t>
  </si>
  <si>
    <t>Distribution of balance sheet position on Ultimate basis: 99th percentile</t>
  </si>
  <si>
    <t>V31022</t>
  </si>
  <si>
    <t>Is F2 &gt;= E2</t>
  </si>
  <si>
    <t>E2 - F2 &lt;= £100,000</t>
  </si>
  <si>
    <t>P31002</t>
  </si>
  <si>
    <t>Distribution of balance sheet position on Ultimate basis: 99.5th percentile</t>
  </si>
  <si>
    <t xml:space="preserve">
= form 309 headline (Ultimate) </t>
  </si>
  <si>
    <t>V31023</t>
  </si>
  <si>
    <t>H2</t>
  </si>
  <si>
    <t>Distribution of balance sheet position on Ultimate basis: 99.8th percentile</t>
  </si>
  <si>
    <t>V31024</t>
  </si>
  <si>
    <t>Is H2 &gt;= G2</t>
  </si>
  <si>
    <t>G2 - H2 &lt;= £100,000</t>
  </si>
  <si>
    <t>311 Claims Distribution</t>
  </si>
  <si>
    <t>Percentile values for all items relate to the percentile value for the item, on a standalone basis, except where specified otherwise.</t>
  </si>
  <si>
    <t>All items are to include claims and claim expenses only and do not include premiums or premium expenses. Premium data is provided via normal business practice from the SBF.</t>
  </si>
  <si>
    <t>The figures should be the sum of claims and claim expenses paid during the year on risk in the model, and those reserved for at the end of the year.</t>
  </si>
  <si>
    <t>1. Total modelled insurance claims (including ALAE) at aggregate level Note 311.1 (for all underlying pure years in aggregate)</t>
  </si>
  <si>
    <t>One-Year Basis (Note 311.2)</t>
  </si>
  <si>
    <t>Net of reinsurance</t>
  </si>
  <si>
    <t>v: if -ve</t>
  </si>
  <si>
    <t>v: if -ve
v: if &lt; B1</t>
  </si>
  <si>
    <t>v: if -ve
v: if &lt; C1</t>
  </si>
  <si>
    <t>v: if -ve
v: if &lt; D1</t>
  </si>
  <si>
    <t>v: if -ve
v: if &lt; E1</t>
  </si>
  <si>
    <t>v: if -ve
v: if &lt; F1</t>
  </si>
  <si>
    <t>v: if -ve
v: if &lt; G1</t>
  </si>
  <si>
    <t>Gross of reinsurance</t>
  </si>
  <si>
    <t>v: if -ve
w: if &lt; A1</t>
  </si>
  <si>
    <t>v: if -ve
w: if &lt; G1</t>
  </si>
  <si>
    <t>Ultimate Basis (Note 311.3)</t>
  </si>
  <si>
    <t>v: if -ve
v: if &lt; B3</t>
  </si>
  <si>
    <t>v: if -ve
v: if &lt; C3</t>
  </si>
  <si>
    <t>v: if -ve
v: if &lt; D3</t>
  </si>
  <si>
    <t>v: if -ve
v: if &lt; E3</t>
  </si>
  <si>
    <t>v: if -ve
w: if &lt; G1
v: if &lt; F3</t>
  </si>
  <si>
    <t>v: if -ve
w: if &lt; H1
v: if &lt; G3</t>
  </si>
  <si>
    <t>v: if -ve
w: if &lt; A3</t>
  </si>
  <si>
    <t>v: if -ve
w: if &lt; G2</t>
  </si>
  <si>
    <t>2. Total Mean modelled insurance claims (Including ALAE) on a One-Year basis by underlying pure year note (Note 311.4)</t>
  </si>
  <si>
    <t>1. Underlying Pure Year (Note 311.6)</t>
  </si>
  <si>
    <t>Net Insurance Claims brought forward (complete form 312 column H to populate this section)</t>
  </si>
  <si>
    <t>Adjustments (Note 311.8)</t>
  </si>
  <si>
    <t>New Business (Note 311.9)</t>
  </si>
  <si>
    <t>Total Claims</t>
  </si>
  <si>
    <t>INDIRECT($B$33&amp;"$D:$D")</t>
  </si>
  <si>
    <t>K</t>
  </si>
  <si>
    <t>L</t>
  </si>
  <si>
    <t>= 312.1 H 1991</t>
  </si>
  <si>
    <t>w: if &lt;&gt; 0</t>
  </si>
  <si>
    <t>= I + J + K</t>
  </si>
  <si>
    <t>= 312.1 H 1992</t>
  </si>
  <si>
    <t>= 312.1 H 1993</t>
  </si>
  <si>
    <t>= 312.1 H 1994</t>
  </si>
  <si>
    <t>= 312.1 H 1995</t>
  </si>
  <si>
    <t>= 312.1 H 1996</t>
  </si>
  <si>
    <t>= 312.1 H 1997</t>
  </si>
  <si>
    <t>= 312.1 H 1998</t>
  </si>
  <si>
    <t>= 312.1 H 1999</t>
  </si>
  <si>
    <t>= 312.1 H 2000</t>
  </si>
  <si>
    <t>= 312.1 H 2001</t>
  </si>
  <si>
    <t>= 312.1 H 2002</t>
  </si>
  <si>
    <t>= 312.1 H 2003</t>
  </si>
  <si>
    <t>= 312.1 H 2004</t>
  </si>
  <si>
    <t>= 312.1 H 2005</t>
  </si>
  <si>
    <t>= 312.1 H 2006</t>
  </si>
  <si>
    <t>= 312.1 H 2007</t>
  </si>
  <si>
    <t>= 312.1 H 2008</t>
  </si>
  <si>
    <t>= 312.1 H 2009</t>
  </si>
  <si>
    <t>= 312.1 H 2010</t>
  </si>
  <si>
    <t>= 312.1 H 2011</t>
  </si>
  <si>
    <t>= 312.1 H 2012</t>
  </si>
  <si>
    <t>= 312.1 H 2013</t>
  </si>
  <si>
    <t>= 312.1 H 2014</t>
  </si>
  <si>
    <t>= 312.1 H 2015</t>
  </si>
  <si>
    <t>= 312.1 H 2016</t>
  </si>
  <si>
    <t>= 312.1 H 2017</t>
  </si>
  <si>
    <t>= 312.1 H 2018</t>
  </si>
  <si>
    <r>
      <rPr>
        <b/>
        <strike/>
        <sz val="10"/>
        <color rgb="FFBC1E04"/>
        <rFont val="Segoe UI"/>
        <family val="2"/>
      </rPr>
      <t>w: if -ve</t>
    </r>
    <r>
      <rPr>
        <b/>
        <sz val="10"/>
        <color rgb="FFBC1E04"/>
        <rFont val="Segoe UI"/>
        <family val="2"/>
      </rPr>
      <t xml:space="preserve">
w: if &lt;&gt; 0</t>
    </r>
  </si>
  <si>
    <t>= 312.1 H 2019</t>
  </si>
  <si>
    <r>
      <rPr>
        <strike/>
        <sz val="10"/>
        <color theme="0"/>
        <rFont val="Segoe UI"/>
        <family val="2"/>
      </rPr>
      <t>= 312.2 H</t>
    </r>
    <r>
      <rPr>
        <sz val="10"/>
        <color theme="0"/>
        <rFont val="Segoe UI"/>
        <family val="2"/>
      </rPr>
      <t xml:space="preserve">
= 312.1 H 2020</t>
    </r>
  </si>
  <si>
    <t>v: if &lt;&gt; 0 &amp; 012 ULO = No</t>
  </si>
  <si>
    <r>
      <t xml:space="preserve">w: if -ve
</t>
    </r>
    <r>
      <rPr>
        <b/>
        <strike/>
        <sz val="9"/>
        <color rgb="FFBC1E04"/>
        <rFont val="Segoe UI"/>
        <family val="2"/>
      </rPr>
      <t>v: if &lt;&gt; 0 &amp; 012 ULO = No
w: if = 0 &amp; 012 ULO = Yes</t>
    </r>
  </si>
  <si>
    <t xml:space="preserve">= 312.2 H </t>
  </si>
  <si>
    <t>w: if -ve
v: if &lt;&gt; 0 &amp; 012 ULO = No
w: if = 0 &amp; 012 ULO = Yes</t>
  </si>
  <si>
    <t xml:space="preserve">Net Insurance Claims brought forward </t>
  </si>
  <si>
    <t>Adjustments</t>
  </si>
  <si>
    <t>New Business</t>
  </si>
  <si>
    <r>
      <t>Unincepted Legal Obligations as at December 2020, for the 2021 year of account</t>
    </r>
    <r>
      <rPr>
        <sz val="10"/>
        <color rgb="FFFF0000"/>
        <rFont val="Segoe UI"/>
        <family val="2"/>
      </rPr>
      <t xml:space="preserve"> (Note 311.5)</t>
    </r>
  </si>
  <si>
    <t>= 312.2 H</t>
  </si>
  <si>
    <t>= J + K</t>
  </si>
  <si>
    <r>
      <rPr>
        <b/>
        <sz val="10"/>
        <color theme="1"/>
        <rFont val="Segoe UI"/>
        <family val="2"/>
      </rPr>
      <t>Total</t>
    </r>
    <r>
      <rPr>
        <sz val="10"/>
        <color theme="1"/>
        <rFont val="Segoe UI"/>
        <family val="2"/>
      </rPr>
      <t xml:space="preserve"> (Note 311.7)</t>
    </r>
  </si>
  <si>
    <t>= SUM(I1)</t>
  </si>
  <si>
    <t>= SUM(J1) + J2</t>
  </si>
  <si>
    <t>= SUM(K1) + K2</t>
  </si>
  <si>
    <t>= I + J + K
v: if &lt;&gt; A1</t>
  </si>
  <si>
    <t>LCR 311 VALIDATIONS &amp; WARNINGS</t>
  </si>
  <si>
    <t>P31101</t>
  </si>
  <si>
    <t>I
(1991 to CY)</t>
  </si>
  <si>
    <t>Net Insurance Claims brought forward</t>
  </si>
  <si>
    <t xml:space="preserve"> = form 312, table 1, column H</t>
  </si>
  <si>
    <t>Roll forward to the next YOA during each annual specification update. Validation Code does not appear in MDC.</t>
  </si>
  <si>
    <t>P31102</t>
  </si>
  <si>
    <t>I
(PY)</t>
  </si>
  <si>
    <t xml:space="preserve"> = form 312, table 2, column H</t>
  </si>
  <si>
    <t>P31103</t>
  </si>
  <si>
    <t>K (PY+1)</t>
  </si>
  <si>
    <t>PY New Business</t>
  </si>
  <si>
    <t>V31101</t>
  </si>
  <si>
    <t>One-Year Net of reinsurance: Mean</t>
  </si>
  <si>
    <t>Must be zero or a positive(+) value</t>
  </si>
  <si>
    <t>One-Year Net Mean must be a loss (positive)</t>
  </si>
  <si>
    <t>V31102</t>
  </si>
  <si>
    <t>One-Year Net of reinsurance: 50th percentile</t>
  </si>
  <si>
    <t>One-Year Net 50th percentile must be a loss (positive)</t>
  </si>
  <si>
    <t>V31103</t>
  </si>
  <si>
    <t>One-Year Net of reinsurance: 90th percentile</t>
  </si>
  <si>
    <t>One-Year Net 90th percentile must be a loss (positive)</t>
  </si>
  <si>
    <t>V31104</t>
  </si>
  <si>
    <t>One-Year Net of reinsurance: 95th percentile</t>
  </si>
  <si>
    <t>One-Year Net 95th percentile must be a loss (positive)</t>
  </si>
  <si>
    <t>V31105</t>
  </si>
  <si>
    <t>One-Year Net of reinsurance: 99th percentile</t>
  </si>
  <si>
    <t>One-Year Net 99th percentile must be a loss (positive)</t>
  </si>
  <si>
    <t>V31106</t>
  </si>
  <si>
    <t>One-Year Net of reinsurance: 99.5th percentile</t>
  </si>
  <si>
    <t>One-Year Net 99.5th percentile must be a loss (positive)</t>
  </si>
  <si>
    <t>V31107</t>
  </si>
  <si>
    <t>One-Year Gross of reinsurance: Mean</t>
  </si>
  <si>
    <t>One-Year Gross Mean must be a loss (positive)</t>
  </si>
  <si>
    <t>V31108</t>
  </si>
  <si>
    <t>One-Year Gross of reinsurance: 99.5th percentile</t>
  </si>
  <si>
    <t>One-Year Gross 99.5th percentile must be a loss (positive)</t>
  </si>
  <si>
    <t>V31109</t>
  </si>
  <si>
    <t>Ultimate Net of reinsurance: Mean</t>
  </si>
  <si>
    <t>Ultimate Net Mean must be a loss (positive)</t>
  </si>
  <si>
    <t>V31110</t>
  </si>
  <si>
    <t>Ultimate Net of reinsurance: 99.5th percentile</t>
  </si>
  <si>
    <t>Ultimate Net 99.5th percentile must be a loss (positive)</t>
  </si>
  <si>
    <t>V31111</t>
  </si>
  <si>
    <t>A4</t>
  </si>
  <si>
    <t>Ultimate Gross of reinsurance: Mean</t>
  </si>
  <si>
    <t>Ultimate Gross Mean must be a loss (positive)</t>
  </si>
  <si>
    <t>V31112</t>
  </si>
  <si>
    <t>Ultimate Gross of reinsurance: 99.5th percentile</t>
  </si>
  <si>
    <t>Ultimate Gross 99.5th percentile must be a loss (positive)</t>
  </si>
  <si>
    <t>V31113</t>
  </si>
  <si>
    <t>Insurance Claims Total</t>
  </si>
  <si>
    <t>Is A1 = L Total</t>
  </si>
  <si>
    <t>One-Year Net Mean must be equal to the sum of Total Claims</t>
  </si>
  <si>
    <t>ABS(A1 - L Total) &lt;= £100,000</t>
  </si>
  <si>
    <t>V31114</t>
  </si>
  <si>
    <t>One-Year Net of reinsurance: 75th percentile</t>
  </si>
  <si>
    <t>One-Year 75th percentile must be greater than or equal to One-Year 50th percentile</t>
  </si>
  <si>
    <t>V31115</t>
  </si>
  <si>
    <t>One-Year 90th percentile must be greater than or equal to One-Year 75th percentile</t>
  </si>
  <si>
    <t>V31116</t>
  </si>
  <si>
    <t>One-Year 95th percentile must be greater than or equal to One-Year 90th percentile</t>
  </si>
  <si>
    <t>V31117</t>
  </si>
  <si>
    <t>One-Year 99th percentile must be greater than or equal to One-Year 95th percentile</t>
  </si>
  <si>
    <t>V31118</t>
  </si>
  <si>
    <t>Is G1 &gt;= F1</t>
  </si>
  <si>
    <t>One-Year 99.5th percentile must be greater than or equal to One-Year 99th percentile</t>
  </si>
  <si>
    <t>F1 - G1 &lt;= £100,000</t>
  </si>
  <si>
    <t>V31121</t>
  </si>
  <si>
    <t>Is G3 &gt;= G1</t>
  </si>
  <si>
    <t>Ultimate Net 99.5th percentile should normally be greater than or equal to One-Year Net 99.5th percentile</t>
  </si>
  <si>
    <t>G1 - G3 &lt;= £100,000</t>
  </si>
  <si>
    <t>V31122</t>
  </si>
  <si>
    <t>Is G4 &gt;= G2</t>
  </si>
  <si>
    <t>Ultimate Gross 99.5th percentile should normally be greater than or equal to One-Year Gross 99.5th percentile</t>
  </si>
  <si>
    <t>G2 - G4 &lt;= £100,000</t>
  </si>
  <si>
    <t>V31125</t>
  </si>
  <si>
    <t>Is A2 &gt;= A1</t>
  </si>
  <si>
    <t>One-Year Gross Mean should normally be greater than or equal to One-Year Net Mean</t>
  </si>
  <si>
    <t>A2 - A1 &lt;= £100,000</t>
  </si>
  <si>
    <t>V31126</t>
  </si>
  <si>
    <t>Is A4 &gt;= A3</t>
  </si>
  <si>
    <t>Ultimate Gross Mean should normally be greater than or equal to Ultimate Net Mean</t>
  </si>
  <si>
    <t>A4 - A3 &lt;= £100,000</t>
  </si>
  <si>
    <t>V31127</t>
  </si>
  <si>
    <t>Ultimate Net of reinsurance: 50th percentile</t>
  </si>
  <si>
    <t>Ultimate Net 50th percentile must be a loss (positive)</t>
  </si>
  <si>
    <t>V31128</t>
  </si>
  <si>
    <t>One-Year Net 75th percentile must be a loss (positive)</t>
  </si>
  <si>
    <t>V31129</t>
  </si>
  <si>
    <t>Ultimate Net of reinsurance: 75th percentile</t>
  </si>
  <si>
    <t>Is C3 &gt;= B3</t>
  </si>
  <si>
    <t>Ultimate 75th percentile must be greater than or equal to Ultimate 50th percentile</t>
  </si>
  <si>
    <t>B3 - C3 &lt;= £100,000</t>
  </si>
  <si>
    <t>V31130</t>
  </si>
  <si>
    <t>Ultimate 75th percentile must be a loss (positive)</t>
  </si>
  <si>
    <t>V31131</t>
  </si>
  <si>
    <t>D3</t>
  </si>
  <si>
    <t>Ultimate Net of reinsurance: 90th percentile</t>
  </si>
  <si>
    <t>Ultimate Net 90th percentile must be a loss (positive)</t>
  </si>
  <si>
    <t>V31132</t>
  </si>
  <si>
    <t>Is D3 &gt;= C3</t>
  </si>
  <si>
    <t>Ultimate 90th percentile must be greater than or equal to Ultimate 75th percentile</t>
  </si>
  <si>
    <t>C3 - D3 &lt;= £100,000</t>
  </si>
  <si>
    <t>V31133</t>
  </si>
  <si>
    <t>E3</t>
  </si>
  <si>
    <t>Ultimate Net of reinsurance: 95th percentile</t>
  </si>
  <si>
    <t>Ultimate Net 95th percentile must be a loss (positive)</t>
  </si>
  <si>
    <t>V31134</t>
  </si>
  <si>
    <t>Is E3 &gt;= D3</t>
  </si>
  <si>
    <t>Ultimate 95th percentile must be greater than or equal to Ultimate 90th percentile</t>
  </si>
  <si>
    <t>D3 - E3 &lt;= £100,000</t>
  </si>
  <si>
    <t>V31135</t>
  </si>
  <si>
    <t>F3</t>
  </si>
  <si>
    <t>Ultimate Net of reinsurance: 99th percentile</t>
  </si>
  <si>
    <t>Ultimate Net 99th percentile must be a loss (positive)</t>
  </si>
  <si>
    <t>V31136</t>
  </si>
  <si>
    <t>Is F3 &gt;= E3</t>
  </si>
  <si>
    <t>Ultimate 99th percentile must be greater than or equal to Ultimate 95th percentile</t>
  </si>
  <si>
    <t>E3 - F3 &lt;= £100,000</t>
  </si>
  <si>
    <t>V31137</t>
  </si>
  <si>
    <t>Is G2 &gt;= G1</t>
  </si>
  <si>
    <t>One-Year Gross 99.5th percentile should normally be greater than or equal to One-Year Net 99.5th percentile</t>
  </si>
  <si>
    <t>G1 - G2 &lt;= £100,000</t>
  </si>
  <si>
    <t>V31138</t>
  </si>
  <si>
    <t>Is G3 &gt;= F3</t>
  </si>
  <si>
    <t>Ultimate 99.5th percentile must be greater than or equal to Ultimate 99th percentile</t>
  </si>
  <si>
    <t>F3 - G3 &lt;= £100,000</t>
  </si>
  <si>
    <t>V31139</t>
  </si>
  <si>
    <t>One-year Net of reinsurance: 99.8th percentile</t>
  </si>
  <si>
    <t>One-Year Net 99.8th percentile must be a loss (positive)</t>
  </si>
  <si>
    <t>V31140</t>
  </si>
  <si>
    <t>One-Year 99.8th percentile must be greater than or equal to One-Year 99.5th percentile</t>
  </si>
  <si>
    <t>V31141</t>
  </si>
  <si>
    <t>H3</t>
  </si>
  <si>
    <t>Ultimate Net of reinsurance: 99.8th percentile</t>
  </si>
  <si>
    <t>Ultimate Net 99.8th percentile must be a loss (positive)</t>
  </si>
  <si>
    <t>V31142</t>
  </si>
  <si>
    <t>Is H3 &gt;= G3</t>
  </si>
  <si>
    <t>Ultimate 99.8th percentile must be greater than or equal to Ultimate 99.5th percentile</t>
  </si>
  <si>
    <t>G3 - H3 &lt;= £100,000</t>
  </si>
  <si>
    <t>V31143</t>
  </si>
  <si>
    <t>Is H3 &gt;= H1</t>
  </si>
  <si>
    <t>Ultimate Net 99.8th percentile should normally be greater than or equal to One-Year Net 99.8th percentile</t>
  </si>
  <si>
    <t>H1 - H3 &lt;= £100,000</t>
  </si>
  <si>
    <t>V31144</t>
  </si>
  <si>
    <t>J (PY)</t>
  </si>
  <si>
    <t>PY Adjustments</t>
  </si>
  <si>
    <t>If form 012 indicates that there are no "Unincepted Legal Obligations" then activate this validation: Is PY Adjustments = Zero</t>
  </si>
  <si>
    <t xml:space="preserve">Should only be entered when Unincepted Legal Obligations are indicated on form LCR 012 </t>
  </si>
  <si>
    <t>Roll forward to the next YOA during each annual specification update</t>
  </si>
  <si>
    <t>V31145</t>
  </si>
  <si>
    <t>J
Line 2 (ULO)</t>
  </si>
  <si>
    <t>ULO Adjustments</t>
  </si>
  <si>
    <t>If form 012 indicates that there are no "Unincepted Legal Obligations" then activate this validation: Is PY+1 Adjustments = Zero</t>
  </si>
  <si>
    <t>V31146</t>
  </si>
  <si>
    <t>K
(PY, PY-1, PY-2)</t>
  </si>
  <si>
    <t>Should be zero or a positive (+) value</t>
  </si>
  <si>
    <t>New Business should normally be a deficit (positive)</t>
  </si>
  <si>
    <t>V31147</t>
  </si>
  <si>
    <t>K
(1991 to PY-3)</t>
  </si>
  <si>
    <t>Do the 1991 to PY-3 years of account =  Zero</t>
  </si>
  <si>
    <t>New Business should normally be zero, as it would not be expected to be written for prior years of account</t>
  </si>
  <si>
    <t>V31148</t>
  </si>
  <si>
    <t>K (PY)</t>
  </si>
  <si>
    <t>If form 012 indicates that there are "Unincepted Legal Obligations" then activate this validation: Is PY New Business &lt;&gt; Zero</t>
  </si>
  <si>
    <t>Should normally be entered when Unincepted Legal Obligations are indicated on form LCR 012</t>
  </si>
  <si>
    <t>V31149</t>
  </si>
  <si>
    <t>If form 012 indicates that there are no "Unincepted Legal Obligations" then activate this validation: Is PY New Business = Zero</t>
  </si>
  <si>
    <t xml:space="preserve">Syndicate Number: </t>
  </si>
  <si>
    <t>312 Projected Solvency II Technical Provisions at Time Zero</t>
  </si>
  <si>
    <t>All items should be provided for all years prior to the proposed year, as at the start of the proposed year.
Forecast Technical Provisions cash flows by YOA as at prospective year end (Note 312.1)</t>
  </si>
  <si>
    <t>1. Underlying Pure Year (Note 312.7)</t>
  </si>
  <si>
    <t>Gross Insurance Losses</t>
  </si>
  <si>
    <t>Gross Future Premiums</t>
  </si>
  <si>
    <t>A + B - C - D + E + F</t>
  </si>
  <si>
    <t>Net Insurance Losses (Note 312.2)</t>
  </si>
  <si>
    <t>Net Future Premiums</t>
  </si>
  <si>
    <t>H + I - J - K + L + M + N</t>
  </si>
  <si>
    <t>O + P</t>
  </si>
  <si>
    <t>Claims (Note 312.2)</t>
  </si>
  <si>
    <t>Expenses (Note 312.4)</t>
  </si>
  <si>
    <t>Discount Benefit</t>
  </si>
  <si>
    <t>Premium (note 312.3)</t>
  </si>
  <si>
    <t>Acquisition Cost</t>
  </si>
  <si>
    <t>Gross Best Estimate Liabilities</t>
  </si>
  <si>
    <t>Net Discounted Bad Debt Provision (Note 312.8)</t>
  </si>
  <si>
    <t>Net Best Estimate Liabilities</t>
  </si>
  <si>
    <t>Net Risk Margin (Note 312.5)</t>
  </si>
  <si>
    <t>Net Technical Provisions</t>
  </si>
  <si>
    <t>M</t>
  </si>
  <si>
    <t>N</t>
  </si>
  <si>
    <t>O</t>
  </si>
  <si>
    <t>P</t>
  </si>
  <si>
    <t>Q</t>
  </si>
  <si>
    <t>w: if &lt; H
w: if -ve</t>
  </si>
  <si>
    <t>w: if &lt; I
w: if -ve</t>
  </si>
  <si>
    <t xml:space="preserve"> w: if &gt; A + B
w: if -ve</t>
  </si>
  <si>
    <t>w: if &lt; K
w: if -ve</t>
  </si>
  <si>
    <t>w: if &lt; L
w: if -ve</t>
  </si>
  <si>
    <t>w: if &gt; D minus E
w: if -ve</t>
  </si>
  <si>
    <t>= A + B - C - D + E + F</t>
  </si>
  <si>
    <t>w: if =0 &amp; A &lt;&gt; 0
w: if -ve</t>
  </si>
  <si>
    <t>w: if =0 &amp; B &lt;&gt; 0
w: if -ve</t>
  </si>
  <si>
    <t>w: if &gt; H + I
w: if -ve</t>
  </si>
  <si>
    <t>w: if =0 &amp; D &lt;&gt; 0
w: if -ve</t>
  </si>
  <si>
    <t>w: if =0 &amp; E &lt;&gt; 0
w: if -ve</t>
  </si>
  <si>
    <t>w: if &gt; K minus L
w: if -ve</t>
  </si>
  <si>
    <t>= H + I - J - K + L + M + N</t>
  </si>
  <si>
    <t>= O + P</t>
  </si>
  <si>
    <t>2. Unincepted Legal Obligations Proposed YOA (Note 312.6)</t>
  </si>
  <si>
    <t>ULO</t>
  </si>
  <si>
    <t>w: if &lt; H
v: if &lt;&gt; 0 &amp; ULO = No
w: if = 0 &amp; ULO = Yes</t>
  </si>
  <si>
    <t>w: if &lt; I
v: if &lt;&gt; 0 &amp; ULO = No
w: if = 0 &amp; ULO = Yes</t>
  </si>
  <si>
    <t>w: if &gt; A + B
v: if &lt;&gt; 0 &amp; ULO = No
w: if = 0 &amp; ULO = Yes</t>
  </si>
  <si>
    <t>w: if &lt; K
v: if &lt;&gt; 0 &amp; ULO = No
w: if = 0 &amp; ULO = Yes</t>
  </si>
  <si>
    <t>w: if &lt; L
v: if &lt;&gt; 0 &amp; ULO = No
w: if = 0 &amp; ULO = Yes</t>
  </si>
  <si>
    <t>w: if &gt; D minus E
v: if &lt;&gt; 0 &amp; ULO = No
w: if = 0 &amp; ULO = Yes</t>
  </si>
  <si>
    <t>w: if =0 &amp; A &lt;&gt; 0
v: if &lt;&gt; 0 &amp; ULO = No
w: if = 0 &amp; ULO = Yes</t>
  </si>
  <si>
    <t>w: if =0 &amp; B &lt;&gt; 0
v: if &lt;&gt; 0 &amp; ULO = No
w: if = 0 &amp; ULO = Yes</t>
  </si>
  <si>
    <t>w: if &gt; H + I
v: if &lt;&gt; 0 &amp; ULO = No
w: if = 0 &amp; ULO = Yes</t>
  </si>
  <si>
    <t>w: if =0 &amp; D &lt;&gt; 0
v: if &lt;&gt; 0 &amp; ULO = No
w: if = 0 &amp; ULO = Yes</t>
  </si>
  <si>
    <t>w: if =0 &amp; E &lt;&gt; 0
v: if &lt;&gt; 0 &amp; ULO = No
w: if = 0 &amp; ULO = Yes</t>
  </si>
  <si>
    <t>w: if &gt; K minus L
v: if &lt;&gt; 0 &amp; ULO = No
w: if = 0 &amp; ULO = Yes</t>
  </si>
  <si>
    <t>v: if &lt;&gt; 0 &amp; ULO = No
w: if = 0 &amp; ULO = Yes</t>
  </si>
  <si>
    <t>= SUM(A1) + A2</t>
  </si>
  <si>
    <t>= SUM(B1) + B2</t>
  </si>
  <si>
    <t>= SUM(C1) + C2</t>
  </si>
  <si>
    <t>= SUM(D1) + D2</t>
  </si>
  <si>
    <t>= SUM(E1) + E2</t>
  </si>
  <si>
    <t>= SUM(F1) + F2</t>
  </si>
  <si>
    <t>= SUM(G1) + G2</t>
  </si>
  <si>
    <t>= SUM(H1) + H2</t>
  </si>
  <si>
    <t>= SUM(I1) + I2</t>
  </si>
  <si>
    <t>= SUM(L1) + L2</t>
  </si>
  <si>
    <t>= SUM(M1) + M2</t>
  </si>
  <si>
    <t>= SUM(N1) + N2</t>
  </si>
  <si>
    <t>= SUM(O1) + O2</t>
  </si>
  <si>
    <t>= SUM(P1) + P2</t>
  </si>
  <si>
    <t>= SUM(Q1) + Q2</t>
  </si>
  <si>
    <t xml:space="preserve">*w: if columns A, B, C, D, E, F, H, I, J, K, L , M, or N line 1 values are less than 0 </t>
  </si>
  <si>
    <t xml:space="preserve">*v: if ULO on form 012 is entered as "No" &amp; columns A, B, C, D, E, F, H, I, J, K, L , M, N or P line 2 values are not equal to 0 </t>
  </si>
  <si>
    <t xml:space="preserve">*w: if ULO on form 012 is entered as "Yes" &amp; columns A, B, C, D, E, F, H, I, J, K, L , M, N or P line 2 values are equal to 0 </t>
  </si>
  <si>
    <t>LCR 312 VALIDATIONS &amp; WARNINGS</t>
  </si>
  <si>
    <t>V31201</t>
  </si>
  <si>
    <t>H (table 1)</t>
  </si>
  <si>
    <t>Net Insurance Losses: Claims (Open and Prior Years of Account)</t>
  </si>
  <si>
    <t>Is H &lt;&gt; 0 if A &lt;&gt; 0</t>
  </si>
  <si>
    <r>
      <t xml:space="preserve">Net Insurance Losses: Claims value is required if Gross Insurance Losses: Claims is entered for </t>
    </r>
    <r>
      <rPr>
        <sz val="10"/>
        <color indexed="12"/>
        <rFont val="Arial"/>
        <family val="2"/>
      </rPr>
      <t>&lt;Year/Unincepted-current or Proposed year&gt;.</t>
    </r>
  </si>
  <si>
    <t>V31222</t>
  </si>
  <si>
    <t>H (table 2)</t>
  </si>
  <si>
    <t>Net Insurance Losses: Claims (Unincepted Legal Obligations)</t>
  </si>
  <si>
    <t>V31203</t>
  </si>
  <si>
    <t>I (table 1)</t>
  </si>
  <si>
    <t>Net Insurance Losses: Expenses (Open and Prior Years of Account)</t>
  </si>
  <si>
    <t>Is I &lt;&gt; 0 if B &lt;&gt; 0</t>
  </si>
  <si>
    <r>
      <t xml:space="preserve">Net Insurance Losses: Expenses value is required if Gross Insurance Losses: Expenses is entered for </t>
    </r>
    <r>
      <rPr>
        <sz val="10"/>
        <color indexed="12"/>
        <rFont val="Arial"/>
        <family val="2"/>
      </rPr>
      <t>&lt;Year/Unincepted-current or Proposed year&gt;</t>
    </r>
  </si>
  <si>
    <t>V31223</t>
  </si>
  <si>
    <t>I (table 2)</t>
  </si>
  <si>
    <t>Net Insurance Losses: Expenses (Unincepted Legal Obligations)</t>
  </si>
  <si>
    <t>V31204</t>
  </si>
  <si>
    <t>K (table 1)</t>
  </si>
  <si>
    <t>Net Future Premiums: Premium (Open and Prior Years of Account)</t>
  </si>
  <si>
    <t>Is K &lt;&gt; 0 if D &lt;&gt; 0</t>
  </si>
  <si>
    <r>
      <t xml:space="preserve">Net Future Premiums: Premium value is required if Gross Future Premiums: Premium is entered for </t>
    </r>
    <r>
      <rPr>
        <sz val="10"/>
        <color indexed="12"/>
        <rFont val="Arial"/>
        <family val="2"/>
      </rPr>
      <t>&lt;Year/Unincepted-current or Proposed year&gt;</t>
    </r>
  </si>
  <si>
    <t>V31224</t>
  </si>
  <si>
    <t>K (table 2)</t>
  </si>
  <si>
    <t>Net Future Premiums: Premium (Unincepted Legal Obligations)</t>
  </si>
  <si>
    <t>V31205</t>
  </si>
  <si>
    <t>L (table 1)</t>
  </si>
  <si>
    <t>Net Future Premiums: Acquisition Cost (Open and Prior Years of Account)</t>
  </si>
  <si>
    <t>Is L &lt;&gt; 0 if E &lt;&gt; 0</t>
  </si>
  <si>
    <r>
      <t xml:space="preserve">Net Future Premiums: Acquisition Cost value is required if Gross Future Premiums: Acquisition Cost is entered for </t>
    </r>
    <r>
      <rPr>
        <sz val="10"/>
        <color indexed="12"/>
        <rFont val="Arial"/>
        <family val="2"/>
      </rPr>
      <t>&lt;Year/Unincepted-current or Proposed year&gt;</t>
    </r>
  </si>
  <si>
    <t>V31225</t>
  </si>
  <si>
    <t>L (table 2)</t>
  </si>
  <si>
    <t>Net Future Premiums: Acquisition Cost (Unincepted Legal Obligations)</t>
  </si>
  <si>
    <t>V31206</t>
  </si>
  <si>
    <t>C (table 1)</t>
  </si>
  <si>
    <t>Gross Insurance Losses: Discount Benefit (Open and Prior Years of Account)</t>
  </si>
  <si>
    <t>Is C &lt;= (A + B)</t>
  </si>
  <si>
    <r>
      <t xml:space="preserve">Gross Insurance Losses: Discount Benefit should normally be less than or equal to (Gross Insurance Losses: Claims plus(+) Gross Insurance Losses: Expenses) for </t>
    </r>
    <r>
      <rPr>
        <sz val="10"/>
        <color indexed="12"/>
        <rFont val="Arial"/>
        <family val="2"/>
      </rPr>
      <t>&lt;Year/Unincepted-current or Proposed year&gt;</t>
    </r>
  </si>
  <si>
    <t>C - (A + B) &lt;= £100,000</t>
  </si>
  <si>
    <t>V31226</t>
  </si>
  <si>
    <t>C (table 2)</t>
  </si>
  <si>
    <t>Gross Insurance Losses: Discount Benefit (Unincepted Legal Obligations)</t>
  </si>
  <si>
    <t>V31216</t>
  </si>
  <si>
    <t>A (table 1)</t>
  </si>
  <si>
    <t>Gross Insurance Losses: Claims (Open and Prior Years of Account)</t>
  </si>
  <si>
    <t>Is A &gt;= H</t>
  </si>
  <si>
    <r>
      <t xml:space="preserve">Gross Insurance Losses: Claims should normally be greater than or equal to Net Insurance Losses: Claims for </t>
    </r>
    <r>
      <rPr>
        <sz val="10"/>
        <color indexed="12"/>
        <rFont val="Arial"/>
        <family val="2"/>
      </rPr>
      <t>&lt;Year/Unincepted-current or Proposed year&gt;</t>
    </r>
  </si>
  <si>
    <t>H - A &lt;= £100,000</t>
  </si>
  <si>
    <t>V31230</t>
  </si>
  <si>
    <t>A (table 2)</t>
  </si>
  <si>
    <t>Gross Insurance Losses: Claims (Unincepted Legal Obligations)</t>
  </si>
  <si>
    <t>V31217</t>
  </si>
  <si>
    <t>B (table 1)</t>
  </si>
  <si>
    <t>Gross Insurance Losses: Expenses (Open and Prior Years of Account)</t>
  </si>
  <si>
    <t>Is B &gt;= I</t>
  </si>
  <si>
    <r>
      <t xml:space="preserve">Gross Insurance Losses: Expenses should normally be greater than or equal to Net Insurance Losses: Expenses for </t>
    </r>
    <r>
      <rPr>
        <sz val="10"/>
        <color indexed="12"/>
        <rFont val="Arial"/>
        <family val="2"/>
      </rPr>
      <t>&lt;Year/Unincepted-current or Proposed year&gt;</t>
    </r>
  </si>
  <si>
    <t>I - B &lt;= £100,000</t>
  </si>
  <si>
    <t>V31231</t>
  </si>
  <si>
    <t>B (table 2)</t>
  </si>
  <si>
    <t>Gross Insurance Losses: Expenses (Unincepted Legal Obligations)</t>
  </si>
  <si>
    <r>
      <t xml:space="preserve">Gross Insurance Losses: Expenses should normally be greater than or equal to Net Insurance Losses: Claims for </t>
    </r>
    <r>
      <rPr>
        <sz val="10"/>
        <color indexed="12"/>
        <rFont val="Arial"/>
        <family val="2"/>
      </rPr>
      <t>&lt;Year/Unincepted-current or Proposed year&gt;</t>
    </r>
  </si>
  <si>
    <t>V31218</t>
  </si>
  <si>
    <t>D (table 1)</t>
  </si>
  <si>
    <t>Gross Future Premiums: Premium (Open and Prior Years of Account)</t>
  </si>
  <si>
    <t>Is D &gt;= K</t>
  </si>
  <si>
    <r>
      <t xml:space="preserve">Gross Future Premiums: Premium should normally be greater than or equal to Net Future Premium: Premium for </t>
    </r>
    <r>
      <rPr>
        <sz val="10"/>
        <color indexed="12"/>
        <rFont val="Arial"/>
        <family val="2"/>
      </rPr>
      <t>&lt;Year/Unincepted-current or Proposed year&gt;</t>
    </r>
  </si>
  <si>
    <t>K - D &lt;= £100,000</t>
  </si>
  <si>
    <t>V31232</t>
  </si>
  <si>
    <t>D (table 2)</t>
  </si>
  <si>
    <t>Gross Future Premiums: Premium (Unincepted Legal Obligations)</t>
  </si>
  <si>
    <t>V31219</t>
  </si>
  <si>
    <t>E (table 1)</t>
  </si>
  <si>
    <t>Gross Future Premiums: Acquisition Cost (Open and Prior Years of Account)</t>
  </si>
  <si>
    <t>Is E &gt;= L</t>
  </si>
  <si>
    <r>
      <t xml:space="preserve">Gross Future Premium: Acquisition Costs should normally be greater than or equal to Net Future Premium: Acquisition Costs for </t>
    </r>
    <r>
      <rPr>
        <sz val="10"/>
        <color indexed="12"/>
        <rFont val="Arial"/>
        <family val="2"/>
      </rPr>
      <t>&lt;Year/Unincepted-current or Proposed year&gt;</t>
    </r>
  </si>
  <si>
    <t>L - E &lt;= £100,000</t>
  </si>
  <si>
    <t>V31233</t>
  </si>
  <si>
    <t>E (table 2)</t>
  </si>
  <si>
    <t>Gross Future Premiums: Acquisition Cost (Unincepted Legal Obligations)</t>
  </si>
  <si>
    <t>V31220</t>
  </si>
  <si>
    <t>Line 2 (ULO) A, B, C, D, E, F, H, I, J, K, L, M, N, P</t>
  </si>
  <si>
    <t>If form 012 indicates that there are "Unincited Legal Obligations" then activate this validation: A, B, C, D, E, F, H, I, J, K, L, M, N, P should be greater than zero</t>
  </si>
  <si>
    <t>V31221</t>
  </si>
  <si>
    <t>If form 012 indicates that there are no "Unincited Legal Obligations" then activate this validation: A, B, C, D, E, F, H, I, J, K, L, M, N, P must be zero</t>
  </si>
  <si>
    <t>Should only be entered when Unincepted Legal Obligations are indicated on form LCR 012</t>
  </si>
  <si>
    <t>V31208</t>
  </si>
  <si>
    <t>F (table 1)</t>
  </si>
  <si>
    <t>Gross Future Premiums: Discount Benefit (Open and Prior Years of Account)</t>
  </si>
  <si>
    <t>Is F &lt;= (D - E)</t>
  </si>
  <si>
    <r>
      <t xml:space="preserve">Gross Future Premiums: Discount Benefit should normally be less than or equal to (Gross Future Premiums: Premium minus(-) Gross Future Premiums: Acquisition Cost) for </t>
    </r>
    <r>
      <rPr>
        <sz val="10"/>
        <color indexed="12"/>
        <rFont val="Arial"/>
        <family val="2"/>
      </rPr>
      <t>&lt;Year/Unincepted-current or Proposed year&gt;</t>
    </r>
  </si>
  <si>
    <t>F - (D - E) &lt;= £100,000</t>
  </si>
  <si>
    <t>V31227</t>
  </si>
  <si>
    <t>F (table 2)</t>
  </si>
  <si>
    <t>Gross Future Premiums: Discount Benefit (Unincepted Legal Obligations)</t>
  </si>
  <si>
    <t>V31210</t>
  </si>
  <si>
    <t>J (table 1)</t>
  </si>
  <si>
    <t>Net Insurance Losses: Discount Benefit (Open and Prior Years of Account)</t>
  </si>
  <si>
    <t>Is J &lt;= (H + I)</t>
  </si>
  <si>
    <r>
      <t xml:space="preserve">Net Insurance Losses: Discount Benefit should normally be less than or equal to (Net Insurance Losses: Claims plus(+) Net Insurance Losses: Expenses) for </t>
    </r>
    <r>
      <rPr>
        <sz val="10"/>
        <color indexed="12"/>
        <rFont val="Arial"/>
        <family val="2"/>
      </rPr>
      <t>&lt;Year/Unincepted-current or Proposed year&gt;</t>
    </r>
  </si>
  <si>
    <t>J - (H + I) &lt;= £100,000</t>
  </si>
  <si>
    <t>V31228</t>
  </si>
  <si>
    <t>J (table 2)</t>
  </si>
  <si>
    <t>Net Insurance Losses: Discount Benefit (Unincepted Legal Obligations)</t>
  </si>
  <si>
    <t>V31212</t>
  </si>
  <si>
    <t>M (table 1)</t>
  </si>
  <si>
    <t>Net Future Premiums: Discount Benefit (Open and Prior Years of Account)</t>
  </si>
  <si>
    <t>Is M &lt;= (K - L)</t>
  </si>
  <si>
    <r>
      <t xml:space="preserve">Net Future Premiums: Discount Benefit should normally be less than or equal to (Net Future Premiums: Premium minus(-) Net Future Premiums: Acquisition Cost) for </t>
    </r>
    <r>
      <rPr>
        <sz val="10"/>
        <color indexed="12"/>
        <rFont val="Arial"/>
        <family val="2"/>
      </rPr>
      <t>&lt;Year/Unincepted-current or Proposed year&gt;</t>
    </r>
  </si>
  <si>
    <t>M - (K - L) &lt;= £100,000</t>
  </si>
  <si>
    <t>V31229</t>
  </si>
  <si>
    <t>M (table 2)</t>
  </si>
  <si>
    <t>Net Future Premiums: Discount Benefit (Unincepted Legal Obligations)</t>
  </si>
  <si>
    <t>V31213</t>
  </si>
  <si>
    <t>D, E, F</t>
  </si>
  <si>
    <t>D, E and F should be zero or a positive (+) value</t>
  </si>
  <si>
    <r>
      <t xml:space="preserve">Data in columns </t>
    </r>
    <r>
      <rPr>
        <sz val="10"/>
        <rFont val="Arial"/>
        <family val="2"/>
      </rPr>
      <t>D, E and F should normally be zero or more</t>
    </r>
  </si>
  <si>
    <t>Development for 2021 (delete, replace with 3x new validations)</t>
  </si>
  <si>
    <t>V31234</t>
  </si>
  <si>
    <t>Gross Future Premiums: Premium</t>
  </si>
  <si>
    <t>Column D should be zero or a positive (+) value</t>
  </si>
  <si>
    <t>Data in column D should normally be zero or more</t>
  </si>
  <si>
    <t>Development for 2021 (new, replacing V31213)</t>
  </si>
  <si>
    <t>V31235</t>
  </si>
  <si>
    <t>Gross Future Premiums: Acquisition Cost</t>
  </si>
  <si>
    <t>Column E should be zero or a positive (+) value</t>
  </si>
  <si>
    <t>Data in column E should normally be zero or more</t>
  </si>
  <si>
    <t>V31236</t>
  </si>
  <si>
    <t>Gross Future Premiums: Discount Benefit</t>
  </si>
  <si>
    <t>Column F should be zero or a positive (+) value</t>
  </si>
  <si>
    <t>Data in column F should normally be zero or more</t>
  </si>
  <si>
    <t>V31214</t>
  </si>
  <si>
    <t>K, L, M, N</t>
  </si>
  <si>
    <t>K, L, M and N should be zero or a positive (+) value</t>
  </si>
  <si>
    <r>
      <t xml:space="preserve">Data in columns </t>
    </r>
    <r>
      <rPr>
        <sz val="10"/>
        <rFont val="Arial"/>
        <family val="2"/>
      </rPr>
      <t>K, L, M and N should normally be zero or more</t>
    </r>
  </si>
  <si>
    <t>Development for 2021 (delete, replace with 4x new validations)</t>
  </si>
  <si>
    <t>V31237</t>
  </si>
  <si>
    <t>Net Future Premiums: Premium</t>
  </si>
  <si>
    <t>Column K should be zero or a positive (+) value</t>
  </si>
  <si>
    <t>Data in column K should normally be zero or more</t>
  </si>
  <si>
    <t>Development for 2021 (new, replacing V31214)</t>
  </si>
  <si>
    <t>V31238</t>
  </si>
  <si>
    <t>Net Future Premiums: Acquisition Cost</t>
  </si>
  <si>
    <t>Column L should be zero or a positive (+) value</t>
  </si>
  <si>
    <t>Data in column L should normally be zero or more</t>
  </si>
  <si>
    <t>V31239</t>
  </si>
  <si>
    <t>Net Future Premiums: Discount Benefit</t>
  </si>
  <si>
    <t>Column M should be zero or a positive (+) value</t>
  </si>
  <si>
    <t>Data in column M should normally be zero or more</t>
  </si>
  <si>
    <t>V31240</t>
  </si>
  <si>
    <t>N (table 1)</t>
  </si>
  <si>
    <t>Net Discounted Bad Debt Provision</t>
  </si>
  <si>
    <t>Column N should be zero or a positive (+) value</t>
  </si>
  <si>
    <t>Data in column N should normally be zero or more</t>
  </si>
  <si>
    <t>V31215</t>
  </si>
  <si>
    <t xml:space="preserve">A, B, C, H, I, J </t>
  </si>
  <si>
    <t>A, B, C, H, I and J should be zero or a positive (+) value</t>
  </si>
  <si>
    <t>Data in columns A, B, C, H, I and J should normally be zero or more</t>
  </si>
  <si>
    <t>Development for 2021 (delete, replace with 6x new validations)</t>
  </si>
  <si>
    <t>V31241</t>
  </si>
  <si>
    <t>Gross Insurance Losses: Claims</t>
  </si>
  <si>
    <t>Column A should be zero or a positive (+) value</t>
  </si>
  <si>
    <t>Data in column A should normally be zero or more</t>
  </si>
  <si>
    <t>Development for 2021 (new, replacing V31215)</t>
  </si>
  <si>
    <t>V31242</t>
  </si>
  <si>
    <t>Gross Insurance Losses: Expenses</t>
  </si>
  <si>
    <t>Column B should be zero or a positive (+) value</t>
  </si>
  <si>
    <t>Data in column B should normally be zero or more</t>
  </si>
  <si>
    <t>V31243</t>
  </si>
  <si>
    <t>Gross Insurance Losses: Discount Benefit</t>
  </si>
  <si>
    <t>Column C should be zero or a positive (+) value</t>
  </si>
  <si>
    <t>Data in column C should normally be zero or more</t>
  </si>
  <si>
    <t>V31244</t>
  </si>
  <si>
    <t>Net Insurance Losses: Claims</t>
  </si>
  <si>
    <t>Column H should be zero or a positive (+) value</t>
  </si>
  <si>
    <t>Data in column H should normally be zero or more</t>
  </si>
  <si>
    <t>V31245</t>
  </si>
  <si>
    <t>Net Insurance Losses: Expenses</t>
  </si>
  <si>
    <t>Column I should be zero or a positive (+) value</t>
  </si>
  <si>
    <t>Data in column I should normally be zero or more</t>
  </si>
  <si>
    <t>V31246</t>
  </si>
  <si>
    <t>Net Insurance Losses: Discount Benefit</t>
  </si>
  <si>
    <t>Column J should be zero or a positive (+) value</t>
  </si>
  <si>
    <t>Data in column J should normally be zero or more</t>
  </si>
  <si>
    <t>313 Financial Information</t>
  </si>
  <si>
    <t>1. Syndicate Business Forecast (should match the linked SBF)</t>
  </si>
  <si>
    <t>Gross</t>
  </si>
  <si>
    <t>Acquisition Costs</t>
  </si>
  <si>
    <t>RI Share</t>
  </si>
  <si>
    <t>Net</t>
  </si>
  <si>
    <t>Proposed YOA planned premium</t>
  </si>
  <si>
    <t>w: if -ve
w: if &gt; 0 &amp; Run-Off</t>
  </si>
  <si>
    <t>= A1 - B1 - C1</t>
  </si>
  <si>
    <t>Current YOA planned premium</t>
  </si>
  <si>
    <t>= A2 - B2 - C2</t>
  </si>
  <si>
    <r>
      <t xml:space="preserve">2. Return Information </t>
    </r>
    <r>
      <rPr>
        <b/>
        <sz val="12"/>
        <color rgb="FFFF0000"/>
        <rFont val="Segoe UI"/>
        <family val="2"/>
      </rPr>
      <t>(Note 313.1)</t>
    </r>
  </si>
  <si>
    <t>Average claims tail used for discounting (no. of years)</t>
  </si>
  <si>
    <t>= 012 USD rate</t>
  </si>
  <si>
    <r>
      <t xml:space="preserve">3. Insurance Risk Including Catastrophe Claims </t>
    </r>
    <r>
      <rPr>
        <b/>
        <sz val="12"/>
        <color rgb="FFFF0000"/>
        <rFont val="Segoe UI"/>
        <family val="2"/>
      </rPr>
      <t>(Notes 313.2 to 313.7)</t>
    </r>
  </si>
  <si>
    <t>One Year</t>
  </si>
  <si>
    <t>Ultimate</t>
  </si>
  <si>
    <t>Net Mean</t>
  </si>
  <si>
    <t>Net 99.5th</t>
  </si>
  <si>
    <t>Catastrophe Claims</t>
  </si>
  <si>
    <t>total:</t>
  </si>
  <si>
    <t>= F2 + F3</t>
  </si>
  <si>
    <t>w: if = G2 + G3
v: if &gt; G2 + G3</t>
  </si>
  <si>
    <t>= H2 + H3</t>
  </si>
  <si>
    <t>w: if = I2 + I3
v: if &gt; I2 + I3</t>
  </si>
  <si>
    <t>split: Catastrophe Losses - LCM Region-Perils &amp; Classes Only</t>
  </si>
  <si>
    <t>split: Catastrophe Losses - All Non-LCM</t>
  </si>
  <si>
    <t>Premium Risk Claims - Excluding Catastrophe</t>
  </si>
  <si>
    <t>Reserving Risk Claims</t>
  </si>
  <si>
    <t>TOTAL</t>
  </si>
  <si>
    <t>= F1 + F4 + F5</t>
  </si>
  <si>
    <t>= G1 + G4 + G5</t>
  </si>
  <si>
    <t>= H1 + H4 + H5</t>
  </si>
  <si>
    <t>= + I4 + I5</t>
  </si>
  <si>
    <t>Diversified Credit - Between Risk Categories</t>
  </si>
  <si>
    <t>DIVERSIFIED TOTAL</t>
  </si>
  <si>
    <t>= F6 + F7
v: if &lt;&gt; 311 A1</t>
  </si>
  <si>
    <t>= G6 + G7
v: if &lt;&gt; 311 G1</t>
  </si>
  <si>
    <t>= H6 + H7
v: if &lt;&gt; 311 A3</t>
  </si>
  <si>
    <t>= I6 + I7
v: if &lt;&gt; 311 G3</t>
  </si>
  <si>
    <t>All Syndicates</t>
  </si>
  <si>
    <t>Is there a material difference in the treatment of reinsurance in your net data input to the Lloyd's Catastrophe Model (LCM) compared to your internal model (SCR)?</t>
  </si>
  <si>
    <t>LCR 313 VALIDATIONS &amp; WARNINGS</t>
  </si>
  <si>
    <t>V31304</t>
  </si>
  <si>
    <t>Proposed YOA Planned Premium: Gross</t>
  </si>
  <si>
    <t>Proposed YOA Planned Premium: Gross should normally be zero or more</t>
  </si>
  <si>
    <t>V31305</t>
  </si>
  <si>
    <t>If form 012 'Run-Off and specialist RITC syndicate' checkbox is ticked then activate this validation: Is A1 = zero</t>
  </si>
  <si>
    <t>Proposed YOA Planned Premium: Gross should normally be zero for Run-Off syndicates</t>
  </si>
  <si>
    <t>V31306</t>
  </si>
  <si>
    <t>Current YOA Planned Premium: Gross</t>
  </si>
  <si>
    <t>Current YOA Planned Premium: Gross should normally be zero or more</t>
  </si>
  <si>
    <t>V31307</t>
  </si>
  <si>
    <t>Proposed YOA Planned Premium: Acquisition Costs</t>
  </si>
  <si>
    <t>Proposed YOA Planned Premium: Acquisition Costs should normally be zero or more</t>
  </si>
  <si>
    <t>V31308</t>
  </si>
  <si>
    <t>If form 012 'Run-Off and specialist RITC syndicate' checkbox is ticked then activate this validation: Is B1 = zero</t>
  </si>
  <si>
    <t>Proposed YOA Planned Premium: Acquisition Costs should normally be zero for Run-Off syndicates</t>
  </si>
  <si>
    <t>V31309</t>
  </si>
  <si>
    <t>Current YOA Planned Premium: Acquisition Costs</t>
  </si>
  <si>
    <t>Current YOA Planned Premium: Acquisition Costs should normally be zero or more</t>
  </si>
  <si>
    <t>V31310</t>
  </si>
  <si>
    <t>Proposed YOA Planned Premium: RI Share</t>
  </si>
  <si>
    <t>Proposed YOA Planned Premium: RI Share should normally be zero or more</t>
  </si>
  <si>
    <t>V31311</t>
  </si>
  <si>
    <t>If form 012 'Run-Off and specialist RITC syndicate' checkbox is ticked then activate this validation: Is C1 = zero</t>
  </si>
  <si>
    <t>Proposed YOA Planned Premium: RI Share should normally be zero for Run-Off syndicates</t>
  </si>
  <si>
    <t>V31312</t>
  </si>
  <si>
    <t>Current YOA Planned Premium: RI Share</t>
  </si>
  <si>
    <t>Current YOA Planned Premium: RI Share should normally be zero or more</t>
  </si>
  <si>
    <t>P31301</t>
  </si>
  <si>
    <t>Assumed USD exchange rate</t>
  </si>
  <si>
    <t xml:space="preserve"> = form 012 USD rate</t>
  </si>
  <si>
    <t>V31313</t>
  </si>
  <si>
    <t>One-Year Catastrophe Losses – LCM Region-Perils &amp; Classes Only: Net Mean</t>
  </si>
  <si>
    <t>One-Year Catastrophe Losses – LCM Region-Perils &amp; Classes Only: Net Mean should normally be zero or more</t>
  </si>
  <si>
    <t>V31314</t>
  </si>
  <si>
    <t>One-Year Catastrophe Losses - All Non-LCM: Net Mean</t>
  </si>
  <si>
    <t>One-Year Catastrophe Losses - All Non-LCM: Net Mean should normally be zero or more</t>
  </si>
  <si>
    <t>V31315</t>
  </si>
  <si>
    <t>F4</t>
  </si>
  <si>
    <t>One-Year Premium Risk Claims - Excluding Catastrophe: Net Mean</t>
  </si>
  <si>
    <t>One-Year Premium Risk Claims - Excluding Catastrophe: Net Mean should normally be zero or more</t>
  </si>
  <si>
    <t>V31316</t>
  </si>
  <si>
    <t>F5</t>
  </si>
  <si>
    <t>One-Year Reserving Risk Claims: Net Mean</t>
  </si>
  <si>
    <t>One-Year Reserving Risk Claims: Net Mean should normally be zero or more</t>
  </si>
  <si>
    <t>V31317</t>
  </si>
  <si>
    <t>F7</t>
  </si>
  <si>
    <t>One-Year Diversification Credit - Between Risk Categories: Net Mean</t>
  </si>
  <si>
    <t>Is F7 = 0</t>
  </si>
  <si>
    <t>One-Year Diversification Credit - Between Risk Categories: Net Mean  should normally be zero</t>
  </si>
  <si>
    <t>V31318</t>
  </si>
  <si>
    <t>F8</t>
  </si>
  <si>
    <t>One-Year Diversified Total: Net Mean</t>
  </si>
  <si>
    <t>Is F8 = Form 311 A1</t>
  </si>
  <si>
    <t>One-Year Diversified Total: Net Mean must be equal to Form 311 One-Year Net of reinsurance: Mean</t>
  </si>
  <si>
    <t>ABS(F8 - [Form 311 A1]) &lt;= £100,000</t>
  </si>
  <si>
    <t>V31319</t>
  </si>
  <si>
    <t>One-Year Catastrophe Claims total: Net 99.5th</t>
  </si>
  <si>
    <t>Is G1 &lt; (G2 + G3)</t>
  </si>
  <si>
    <t>One-Year Catastrophe Claims total: Net 99.5th should normally be less than One-Year Catastrophe Losses – LCM Region-Perils &amp; Classes Only: Net 99.5th plus(+) One-Year Catastrophe Losses - All Non-LCM: Net 99.5th</t>
  </si>
  <si>
    <t>V31320</t>
  </si>
  <si>
    <t>One-Year Catastrophe Claims total: Net 99.5th must be less than or equal to One-Year Catastrophe Losses – LCM Region-Perils &amp; Classes Only: Net 99.5th plus(+) One-Year Catastrophe Losses - All Non-LCM: Net 99.5th</t>
  </si>
  <si>
    <t>V31321</t>
  </si>
  <si>
    <t>One-Year Catastrophe Losses – LCM Region-Perils &amp; Classes Only: Net 99.5th</t>
  </si>
  <si>
    <t>One-Year Catastrophe Losses – LCM Region-Perils &amp; Classes Only: Net 99.5th should normally be zero or more</t>
  </si>
  <si>
    <t>V31322</t>
  </si>
  <si>
    <t>One-Year Catastrophe Losses - All Non-LCM: Net 99.5th</t>
  </si>
  <si>
    <t>One-Year Catastrophe Losses - All Non-LCM: Net 99.5th should normally be zero or more</t>
  </si>
  <si>
    <t>V31323</t>
  </si>
  <si>
    <t>One-Year Premium Risk Claims - Excluding Catastrophe: Net 99.5th</t>
  </si>
  <si>
    <t>One-Year Premium Risk Claims - Excluding Catastrophe: Net 99.5th should normally be zero or more</t>
  </si>
  <si>
    <t>V31324</t>
  </si>
  <si>
    <t>One-Year Reserving Risk Claims: Net 99.5th</t>
  </si>
  <si>
    <t>One-Year Reserving Risk Claims: Net 99.5th should normally be zero or more</t>
  </si>
  <si>
    <t>V31325</t>
  </si>
  <si>
    <t>One-Year Diversification Credit - Between Risk Categories: Net 99.5th</t>
  </si>
  <si>
    <t>Must be zero or a negative(-) value</t>
  </si>
  <si>
    <t>One-Year Diversification Credit - Between Risk Categories: Net 99.5th  must be zero or less</t>
  </si>
  <si>
    <t>V31326</t>
  </si>
  <si>
    <t>One-Year Diversified Total: Net 99.5th</t>
  </si>
  <si>
    <t>Is G8 = Form 311 G1</t>
  </si>
  <si>
    <t>One-Year Diversified Total: Net 99.5th must be equal to Form 311 One-Year Net of reinsurance: 99.5th percentile</t>
  </si>
  <si>
    <t>ABS(G8 - [Form 311 G1]) &lt;= £100,000</t>
  </si>
  <si>
    <t>V31327</t>
  </si>
  <si>
    <t>Ultimate Catastrophe Losses – LCM Region-Perils &amp; Classes Only: Net Mean</t>
  </si>
  <si>
    <t>Ultimate Catastrophe Losses – LCM Region-Perils &amp; Classes Only: Net Mean should normally be zero or more</t>
  </si>
  <si>
    <t>V31328</t>
  </si>
  <si>
    <t>Ultimate Catastrophe Losses - All Non-LCM: Net Mean</t>
  </si>
  <si>
    <t>Ultimate Catastrophe Losses - All Non-LCM: Net Mean should normally be zero or more</t>
  </si>
  <si>
    <t>V31329</t>
  </si>
  <si>
    <t>H4</t>
  </si>
  <si>
    <t>Ultimate Premium Risk Claims - Excluding Catastrophe: Net Mean</t>
  </si>
  <si>
    <t>Ultimate Premium Risk Claims - Excluding Catastrophe: Net Mean should normally be zero or more</t>
  </si>
  <si>
    <t>V31330</t>
  </si>
  <si>
    <t>H5</t>
  </si>
  <si>
    <t>Ultimate Reserving Risk Claims: Net Mean</t>
  </si>
  <si>
    <t>Ultimate Reserving Risk Claims: Net Mean should normally be zero or more</t>
  </si>
  <si>
    <t>V31331</t>
  </si>
  <si>
    <t>H7</t>
  </si>
  <si>
    <t>Ultimate Diversification Credit - Between Risk Categories: Net Mean</t>
  </si>
  <si>
    <t>Is H7 = 0</t>
  </si>
  <si>
    <t>Ultimate Diversification Credit - Between Risk Categories: Net Mean  should normally be zero</t>
  </si>
  <si>
    <t>V31332</t>
  </si>
  <si>
    <t>H8</t>
  </si>
  <si>
    <t>Ultimate Diversified Total: Net Mean</t>
  </si>
  <si>
    <t>Is H8 = Form 311 A3</t>
  </si>
  <si>
    <t>Ultimate Diversified Total: Net Mean must be equal to Form 311 Ultimate Net of reinsurance: Mean</t>
  </si>
  <si>
    <t>ABS(H8 - [Form 311 A3]) &lt;= £100,000</t>
  </si>
  <si>
    <t>V31333</t>
  </si>
  <si>
    <t>Ultimate Catastrophe Claims total: Net 99.5th</t>
  </si>
  <si>
    <t>Is I1 &lt; (I2 + I3)</t>
  </si>
  <si>
    <t>Ultimate Catastrophe Claims total: Net 99.5th should normally be less than Ultimate Catastrophe Losses - LCM Only: Net 99.5th plus(+) Ultimate Catastrophe Losses - All Non-LCM: Net 99.5th</t>
  </si>
  <si>
    <t>I1 - (I2 + I3) &lt;= £100,000</t>
  </si>
  <si>
    <t>V31334</t>
  </si>
  <si>
    <t>Is I1 &lt;= (I2 + I3)</t>
  </si>
  <si>
    <t>Ultimate Catastrophe Claims total: Net 99.5th must be less than or equal to Ultimate Catastrophe Losses – LCM Region-Perils &amp; Classes Only: Net 99.5th plus(+) Ultimate Catastrophe Losses - All Non-LCM: Net 99.5th</t>
  </si>
  <si>
    <t>V31335</t>
  </si>
  <si>
    <t>I2</t>
  </si>
  <si>
    <t>Ultimate Catastrophe Losses – LCM Region-Perils &amp; Classes Only: Net 99.5th</t>
  </si>
  <si>
    <t>Ultimate Catastrophe Losses – LCM Region-Perils &amp; Classes Only: Net 99.5th should normally be zero or more</t>
  </si>
  <si>
    <t>V31336</t>
  </si>
  <si>
    <t>I3</t>
  </si>
  <si>
    <t>Ultimate Catastrophe Losses - All Non-LCM: Net 99.5th</t>
  </si>
  <si>
    <t>Ultimate Catastrophe Losses - All Non-LCM: Net 99.5th should normally be zero or more</t>
  </si>
  <si>
    <t>V31337</t>
  </si>
  <si>
    <t>Ultimate Premium Risk Claims - Excluding Catastrophe: Net 99.5th</t>
  </si>
  <si>
    <t>Ultimate Premium Risk Claims - Excluding Catastrophe: Net 99.5th should normally be zero or more</t>
  </si>
  <si>
    <t>V31338</t>
  </si>
  <si>
    <t>I5</t>
  </si>
  <si>
    <t>Ultimate Reserving Risk Claims: Net 99.5th</t>
  </si>
  <si>
    <t>Ultimate Reserving Risk Claims: Net 99.5th should normally be zero or more</t>
  </si>
  <si>
    <t>V31339</t>
  </si>
  <si>
    <t>Ultimate Diversification Credit - Between Risk Categories: Net 99.5th</t>
  </si>
  <si>
    <t>Ultimate Diversification Credit - Between Risk Categories: Net 99.5th  must be zero or less</t>
  </si>
  <si>
    <t>V31340</t>
  </si>
  <si>
    <t>Ultimate Diversified Total: Net 99.5th</t>
  </si>
  <si>
    <t>Is I8 = Form 311 G3</t>
  </si>
  <si>
    <t>Ultimate Diversified Total: Net 99.5th must be equal to Form 311 Ultimate Net of reinsurance: 99.5th percentile</t>
  </si>
  <si>
    <t>ABS(I8 - [Form 311 G3]) &lt;= £100,000</t>
  </si>
  <si>
    <t>V31303</t>
  </si>
  <si>
    <t>Checkbox 1</t>
  </si>
  <si>
    <t>Material difference in the treatment of reinsurance Check Box</t>
  </si>
  <si>
    <t>Checkbox should not be checked</t>
  </si>
  <si>
    <t>Syndicates that have a material difference are expected to provide details, either as an attachment or as a Validation Comment.</t>
  </si>
  <si>
    <t>V31342</t>
  </si>
  <si>
    <t>Error: LCM VS SCR materiality question must be populated.</t>
  </si>
  <si>
    <t>Has the Checkbox 1 option been selected for the csv upload?</t>
  </si>
  <si>
    <t>An answer must be provided for LCM vs SCR materiality question. Error generated due to field being left blank or selected value doesn't match "Yes" or "No"</t>
  </si>
  <si>
    <t>314 Additional Quantitative Analysis</t>
  </si>
  <si>
    <t>1. Mean and Stress by Risk Category (on ultimate basis) (Notes 314.1 to 314.3)</t>
  </si>
  <si>
    <t>Mean Outcome</t>
  </si>
  <si>
    <t>Stress</t>
  </si>
  <si>
    <t>1:200 
Confidence</t>
  </si>
  <si>
    <t>= A2 + A3</t>
  </si>
  <si>
    <t>= C1 minus A1</t>
  </si>
  <si>
    <t>= 309 G1</t>
  </si>
  <si>
    <t>split: Premium Risk</t>
  </si>
  <si>
    <t>= C2 minus A2</t>
  </si>
  <si>
    <t>= 309 G2</t>
  </si>
  <si>
    <t>split: Reserve Risk</t>
  </si>
  <si>
    <t>= C3 minus A3</t>
  </si>
  <si>
    <t>= 309 G3</t>
  </si>
  <si>
    <t>Investment Return &amp; Risk</t>
  </si>
  <si>
    <t>= C4 minus A4</t>
  </si>
  <si>
    <t>All Other</t>
  </si>
  <si>
    <t>= C5 minus A5</t>
  </si>
  <si>
    <t>= 309 G4 + 309 G8</t>
  </si>
  <si>
    <t>TOTAL EXPECTED RETURN</t>
  </si>
  <si>
    <t>= A1 + A4 + A5
w: if &lt;&gt; 310 A2</t>
  </si>
  <si>
    <t>2. Market Risk (Notes 314.4 to 314.10)</t>
  </si>
  <si>
    <t>Mean Outcome (one-year)</t>
  </si>
  <si>
    <t>1:200 
Confidence (one-year)</t>
  </si>
  <si>
    <t>Interest Rate Risk</t>
  </si>
  <si>
    <t>w: if +ve
v: if &lt;&gt; D1a + D1b</t>
  </si>
  <si>
    <t>= F1 minus D1</t>
  </si>
  <si>
    <t>w: if +ve
v: if &lt;&gt; J1a + J1b</t>
  </si>
  <si>
    <t>= L1 minus J1</t>
  </si>
  <si>
    <t>1a</t>
  </si>
  <si>
    <r>
      <t xml:space="preserve">Interest rate risk on </t>
    </r>
    <r>
      <rPr>
        <b/>
        <strike/>
        <sz val="10"/>
        <color rgb="FFFF0000"/>
        <rFont val="Segoe UI"/>
        <family val="2"/>
      </rPr>
      <t>liabilities</t>
    </r>
    <r>
      <rPr>
        <b/>
        <sz val="10"/>
        <color theme="1"/>
        <rFont val="Segoe UI"/>
        <family val="2"/>
      </rPr>
      <t xml:space="preserve"> </t>
    </r>
    <r>
      <rPr>
        <b/>
        <sz val="10"/>
        <color rgb="FFFF0000"/>
        <rFont val="Segoe UI"/>
        <family val="2"/>
      </rPr>
      <t>technical provisions (excluding risk margin)</t>
    </r>
  </si>
  <si>
    <r>
      <t xml:space="preserve">w: if -ve
</t>
    </r>
    <r>
      <rPr>
        <b/>
        <sz val="10"/>
        <rFont val="Segoe UI"/>
        <family val="2"/>
      </rPr>
      <t>w if &lt;&gt; F1a</t>
    </r>
  </si>
  <si>
    <t>= F1a minus D1a</t>
  </si>
  <si>
    <t>= L1a minus J1a</t>
  </si>
  <si>
    <t>1b</t>
  </si>
  <si>
    <t xml:space="preserve">Interest rate risk on assets </t>
  </si>
  <si>
    <t>= F1b minus D1b</t>
  </si>
  <si>
    <t>= L1b minus J1b</t>
  </si>
  <si>
    <t xml:space="preserve">Credit Risk (on assets only) </t>
  </si>
  <si>
    <t>= F2 minus D2</t>
  </si>
  <si>
    <t>= L2 minus J2</t>
  </si>
  <si>
    <t xml:space="preserve">Equity and Other Asset Risk (on assets only) </t>
  </si>
  <si>
    <t>= F3 minus D3</t>
  </si>
  <si>
    <t>= L3 minus J3</t>
  </si>
  <si>
    <t xml:space="preserve">Liquidity Risk </t>
  </si>
  <si>
    <t>= F4 minus D4</t>
  </si>
  <si>
    <t>= L4 minus J4</t>
  </si>
  <si>
    <t>Foreign Exchange Risk (including fx risk on liabilities)</t>
  </si>
  <si>
    <t>= F5 minus D5</t>
  </si>
  <si>
    <t>= L5 minus J5</t>
  </si>
  <si>
    <t xml:space="preserve">Other Risks </t>
  </si>
  <si>
    <t>= F6 minus D6</t>
  </si>
  <si>
    <t>= L6 minus J6</t>
  </si>
  <si>
    <t xml:space="preserve">TOTAL </t>
  </si>
  <si>
    <t>= D1 + D2 + D3 + D4 + D5 + D6</t>
  </si>
  <si>
    <t>= E1 + E2 + E3 + E4 + E5 + E6</t>
  </si>
  <si>
    <t>= F1 + F2 + F3 + F4 + F5 + F6</t>
  </si>
  <si>
    <t>= J1 + J2 + J3 + J4 + J5 + J6</t>
  </si>
  <si>
    <t>= K1 + K2 + K3 + K4 + K5 + K6</t>
  </si>
  <si>
    <t>= L1 + L2 + L3 + L4 + L5 + L6</t>
  </si>
  <si>
    <t xml:space="preserve">Diversification Credit </t>
  </si>
  <si>
    <t>= F8</t>
  </si>
  <si>
    <t>= L8</t>
  </si>
  <si>
    <t xml:space="preserve">DIVERSIFIED TOTAL </t>
  </si>
  <si>
    <t>= D7</t>
  </si>
  <si>
    <t>= E7 + E8</t>
  </si>
  <si>
    <t>= F7 + F8
v: if &lt;&gt; 309 G7</t>
  </si>
  <si>
    <t>= J7</t>
  </si>
  <si>
    <t>= K7 + K8</t>
  </si>
  <si>
    <t>= L7 + L8
v: if &lt;&gt; 309 C7</t>
  </si>
  <si>
    <r>
      <t>3. SCR Reconcil</t>
    </r>
    <r>
      <rPr>
        <b/>
        <strike/>
        <sz val="12"/>
        <color rgb="FFFF0000"/>
        <rFont val="Segoe UI"/>
        <family val="2"/>
      </rPr>
      <t>l</t>
    </r>
    <r>
      <rPr>
        <b/>
        <sz val="12"/>
        <color theme="1"/>
        <rFont val="Segoe UI"/>
        <family val="2"/>
      </rPr>
      <t xml:space="preserve">iation (Notes 314.11 to </t>
    </r>
    <r>
      <rPr>
        <b/>
        <sz val="12"/>
        <rFont val="Segoe UI"/>
        <family val="2"/>
      </rPr>
      <t>314.1</t>
    </r>
    <r>
      <rPr>
        <b/>
        <sz val="12"/>
        <color rgb="FFFF0000"/>
        <rFont val="Segoe UI"/>
        <family val="2"/>
      </rPr>
      <t>8</t>
    </r>
    <r>
      <rPr>
        <b/>
        <sz val="12"/>
        <color theme="1"/>
        <rFont val="Segoe UI"/>
        <family val="2"/>
      </rPr>
      <t>)</t>
    </r>
  </si>
  <si>
    <t>One Year SCR</t>
  </si>
  <si>
    <t>v: if &lt;&gt; 310 A1</t>
  </si>
  <si>
    <t>= I1 minus G1</t>
  </si>
  <si>
    <t>w: if -ve
v: if &lt;&gt; 309 C11</t>
  </si>
  <si>
    <t>Removal of PY + 1 Unincepted Contracts</t>
  </si>
  <si>
    <t>= G2</t>
  </si>
  <si>
    <t>Additional PY &amp; Prior Years Binder Business</t>
  </si>
  <si>
    <t>= I3 minus G3</t>
  </si>
  <si>
    <t>Change in Risk Margin from T0 to T1</t>
  </si>
  <si>
    <t>= I4 minus G4</t>
  </si>
  <si>
    <t xml:space="preserve">Run Down Opening Risk Margin from B/S at T0 to Nil at Ultimate </t>
  </si>
  <si>
    <t>v: if +ve</t>
  </si>
  <si>
    <t>= G5</t>
  </si>
  <si>
    <t>Unexpired Business on PY &amp; Prior Years</t>
  </si>
  <si>
    <t>= I6</t>
  </si>
  <si>
    <t>Ultimate Volatilities Less One-Year Volatilities</t>
  </si>
  <si>
    <t>= I7</t>
  </si>
  <si>
    <t>Other</t>
  </si>
  <si>
    <t>= I8 minus G8</t>
  </si>
  <si>
    <r>
      <t xml:space="preserve">= G1 + G2 + G3 + G4 + G5 + G8
</t>
    </r>
    <r>
      <rPr>
        <b/>
        <sz val="10"/>
        <color rgb="FFFF0000"/>
        <rFont val="Segoe UI"/>
        <family val="2"/>
      </rPr>
      <t>w: if &lt;&gt; 310 A2</t>
    </r>
  </si>
  <si>
    <t>= H1 + H3 + H4 + H6 + H7 + H8</t>
  </si>
  <si>
    <t>= I1 + I2 + I3 + I4 + I5 + I6 + I7 +I8</t>
  </si>
  <si>
    <t>One -Year Diversification Credit less Ultimate Diversification Credit</t>
  </si>
  <si>
    <t>= I9 + I10
w: If &lt;&gt; 309 G11</t>
  </si>
  <si>
    <r>
      <t xml:space="preserve">LCR </t>
    </r>
    <r>
      <rPr>
        <b/>
        <sz val="16"/>
        <color indexed="9"/>
        <rFont val="Arial"/>
        <family val="2"/>
      </rPr>
      <t>314 VALIDATIONS &amp; WARNINGS</t>
    </r>
  </si>
  <si>
    <t>V31401</t>
  </si>
  <si>
    <t>Insurance Risk Premium Risk: Mean Outcome</t>
  </si>
  <si>
    <t>Insurance Risk Premium Risk: Mean Outcome should normally be zero or less</t>
  </si>
  <si>
    <t>V31402</t>
  </si>
  <si>
    <t>Insurance Risk Reserve Risk: Mean Outcome</t>
  </si>
  <si>
    <t>Insurance Risk Reserve Risk: Mean Outcome should normally be zero or less</t>
  </si>
  <si>
    <t>Development for 2021 (change from Validation to Warning).</t>
  </si>
  <si>
    <t>V31403</t>
  </si>
  <si>
    <t>Investment Return &amp; Risk: Mean Outcome</t>
  </si>
  <si>
    <t>Investment Return &amp; Risk: Mean Outcome should normally be zero or less</t>
  </si>
  <si>
    <t>V31404</t>
  </si>
  <si>
    <t>A6</t>
  </si>
  <si>
    <t>Total Expected Return: Mean Outcome</t>
  </si>
  <si>
    <t>Is A6 = Form 310 A2</t>
  </si>
  <si>
    <t>Total Expected Return: Mean Outcome should normally be equal to Form 310 Distribution of balance sheet position on Ultimate basis: Mean</t>
  </si>
  <si>
    <t>ABS(A6 - [Form 310 A2]) &lt;= £100,000</t>
  </si>
  <si>
    <t>P31401</t>
  </si>
  <si>
    <t>Insurance Risk Total: 1:200 Confidence</t>
  </si>
  <si>
    <t xml:space="preserve"> = form 309 G1</t>
  </si>
  <si>
    <t>P31402</t>
  </si>
  <si>
    <t>Insurance Risk Premium Risk: 1:200 Confidence</t>
  </si>
  <si>
    <t xml:space="preserve"> = form 309 G2</t>
  </si>
  <si>
    <t>P31403</t>
  </si>
  <si>
    <t>Insurance Risk Reserve Risk: 1:200 Confidence</t>
  </si>
  <si>
    <t xml:space="preserve"> = form 309 G3</t>
  </si>
  <si>
    <t>V31405</t>
  </si>
  <si>
    <t>Investment Return &amp; Risk: 1:200 Confidence</t>
  </si>
  <si>
    <t>Investment Return &amp; Risk: 1:200 Confidence should normally be zero or more</t>
  </si>
  <si>
    <t>P31404</t>
  </si>
  <si>
    <t>All Other: 1:200 Confidence</t>
  </si>
  <si>
    <t xml:space="preserve">
= form 309 G4 + form 309 G8</t>
  </si>
  <si>
    <t>V31406</t>
  </si>
  <si>
    <t>Market Risk Interest Rate Risk: Mean Outcome</t>
  </si>
  <si>
    <t>Market Risk Interest Rate Risk: Mean Outcome should normally be zero or less</t>
  </si>
  <si>
    <t>V31432</t>
  </si>
  <si>
    <t>Market Risk Interest Rate Risk: Mean Outcome (Ultimate)</t>
  </si>
  <si>
    <t>Is D1 = D1a + D1b</t>
  </si>
  <si>
    <t>Interest Rate Risk mean should equal the sum of the parts in 1a and 1b</t>
  </si>
  <si>
    <t>ABS(D1 - [D1a + D1b]) &lt;= £100,000</t>
  </si>
  <si>
    <t>V31450</t>
  </si>
  <si>
    <t>D1a</t>
  </si>
  <si>
    <t>Market Risk Interest rate risk on technical provisions (excluding risk margin):
Mean Outcome (Ultimate)</t>
  </si>
  <si>
    <t>Is D1a = F1a</t>
  </si>
  <si>
    <t>Market Risk Interest rate risk on liabilities:
Mean Outcome (Ultimate) should normally be equal to 1:200 outcome.</t>
  </si>
  <si>
    <t>ABS(D1a - F1a) &lt;= £100,000</t>
  </si>
  <si>
    <t>V31433</t>
  </si>
  <si>
    <t>Market Risk Interest rate risk on technical provisions (excluding risk margin):
Mean Outcome (Ultimate) should normally be zero or more.</t>
  </si>
  <si>
    <t>V31434</t>
  </si>
  <si>
    <t>D1b</t>
  </si>
  <si>
    <t>Market Risk Interest rate risk on assets:
Mean Outcome (Ultimate)</t>
  </si>
  <si>
    <t>Market Risk Interest rate risk on assets:
Mean Outcome (Ultimate) should normally be zero or less.</t>
  </si>
  <si>
    <t>V31407</t>
  </si>
  <si>
    <t>Market Risk Credit Risk: Mean Outcome</t>
  </si>
  <si>
    <t>Market Risk Credit Risk: Mean Outcome should normally be zero or less</t>
  </si>
  <si>
    <t>V31408</t>
  </si>
  <si>
    <t>Market Risk Equity and Other Asset Risk: Mean Outcome</t>
  </si>
  <si>
    <t>Market Risk Equity and Other Asset Risk: Mean Outcome should normally be zero or less</t>
  </si>
  <si>
    <t>V31409</t>
  </si>
  <si>
    <t>D4</t>
  </si>
  <si>
    <t>Market Risk Liquidity Risk: Mean Outcome</t>
  </si>
  <si>
    <t>Market Risk Liquidity Risk: Mean Outcome should normally be zero or less</t>
  </si>
  <si>
    <t>V31410</t>
  </si>
  <si>
    <t>D5</t>
  </si>
  <si>
    <t>Market Risk Foreign Exchange Risk: Mean Outcome</t>
  </si>
  <si>
    <t>Market Risk Foreign Exchange Risk: Mean Outcome should normally be zero or less</t>
  </si>
  <si>
    <t>V31411</t>
  </si>
  <si>
    <t>D6</t>
  </si>
  <si>
    <t>Market Risk Other Risks: Mean Outcome</t>
  </si>
  <si>
    <t>Market Risk Other Risks: Mean Outcome should normally be zero or less</t>
  </si>
  <si>
    <t>V31412</t>
  </si>
  <si>
    <t>Market Risk Interest Rate Risk: 1:200 Confidence</t>
  </si>
  <si>
    <t>Market Risk Interest Rate Risk: 1:200 Confidence should normally be zero or more</t>
  </si>
  <si>
    <t>V31451</t>
  </si>
  <si>
    <t>F1a</t>
  </si>
  <si>
    <t>Market Risk Interest Rate Risk on liabilities: 1:200 Confidence</t>
  </si>
  <si>
    <t>Market Risk Interest Rate Risk on liabilities: 1:200 Confidence should normally be zero or more</t>
  </si>
  <si>
    <t>V31452</t>
  </si>
  <si>
    <t>F1b</t>
  </si>
  <si>
    <t>Market Risk Interest Rate Risk on assets: 1:200 Confidence</t>
  </si>
  <si>
    <t>Market Risk Interest Rate Risk on assets: 1:200 Confidence should normally be zero or more</t>
  </si>
  <si>
    <t>V31413</t>
  </si>
  <si>
    <t>Market Risk Credit Risk: 1:200 Confidence</t>
  </si>
  <si>
    <t>Market Risk Credit Risk: 1:200 Confidence should normally be zero or more</t>
  </si>
  <si>
    <t>V31414</t>
  </si>
  <si>
    <t>Market Risk Equity and Other Asset Risk: 1:200 Confidence</t>
  </si>
  <si>
    <t>Market Risk Equity and Other Asset Risk: 1:200 Confidence should normally be zero or more</t>
  </si>
  <si>
    <t>V31415</t>
  </si>
  <si>
    <t>Market Risk Liquidity Risk: 1:200 Confidence</t>
  </si>
  <si>
    <t>Market Risk Liquidity Risk: 1:200 Confidence should normally be zero or more</t>
  </si>
  <si>
    <t>V31416</t>
  </si>
  <si>
    <t>Market Risk Foreign Exchange Risk: 1:200 Confidence</t>
  </si>
  <si>
    <t>Market Risk Foreign Exchange Risk: 1:200 Confidence should normally be zero or more</t>
  </si>
  <si>
    <t>V31417</t>
  </si>
  <si>
    <t>F6</t>
  </si>
  <si>
    <t>Market Risk Other Risks: 1:200 Confidence</t>
  </si>
  <si>
    <t>Market Risk Other Risks: 1:200 Confidence should normally be zero or more</t>
  </si>
  <si>
    <t>V31418</t>
  </si>
  <si>
    <t>Market Risk Diversification Credit: 1:200 Confidence</t>
  </si>
  <si>
    <t>Market Risk Diversification Credit: 1:200 Confidence must be zero or less</t>
  </si>
  <si>
    <t>V31419</t>
  </si>
  <si>
    <t>F9</t>
  </si>
  <si>
    <t>Market Risk Diversified Total: 1:200 Confidence</t>
  </si>
  <si>
    <t>Is F9 = Form 309 G7</t>
  </si>
  <si>
    <t>Market Risk Diversified Total: 1:200 Confidence must be equal to Form 309 Ultimate Pre diversification Market Risk</t>
  </si>
  <si>
    <t>ABS(F9 - [Form 309 G7]) &lt;= £100,000</t>
  </si>
  <si>
    <t>V31420</t>
  </si>
  <si>
    <t>SCR Reconciliation One-Year SCR: Mean Outcome</t>
  </si>
  <si>
    <t>Is G1 = Form 310 A1</t>
  </si>
  <si>
    <t>SCR Reconciliation One-Year SCR: Mean Outcome must be equal to Form 310 Distribution of balance sheet position on One-Year basis: Mean</t>
  </si>
  <si>
    <t>ABS(G1 - [Form 310 A1]) &lt;= £100,000</t>
  </si>
  <si>
    <t>V31421</t>
  </si>
  <si>
    <t>SCR Reconciliation Removal of PY+1 Unincepted Contracts: Mean Outcome</t>
  </si>
  <si>
    <t>SCR Reconciliation Removal of PY+1 Unincepted Contracts: Mean Outcome should normally be zero or more</t>
  </si>
  <si>
    <t>V31422</t>
  </si>
  <si>
    <t>SCR Reconciliation Additional PY &amp; Prior Years Binder Business: Mean Outcome</t>
  </si>
  <si>
    <t>SCR Reconciliation Additional PY &amp; Prior Years Binder Business: Mean Outcome should normally be zero or less</t>
  </si>
  <si>
    <t>V31423</t>
  </si>
  <si>
    <t>SCR Reconciliation Run Down Opening Risk Margin: Mean Outcome</t>
  </si>
  <si>
    <t>SCR Reconciliation Run Down Opening Risk Margin: Mean Outcome must be zero or less</t>
  </si>
  <si>
    <t>V31455</t>
  </si>
  <si>
    <t>G9</t>
  </si>
  <si>
    <t>SCR Reconciliation Total: Mean Outcome</t>
  </si>
  <si>
    <t>Is G9 = 310 A2</t>
  </si>
  <si>
    <t>SCR Reconciliation Total: Mean Outcome should normally be equal to Distribution of balance sheet position on Ultimate basis: Mean (form 310 A2).</t>
  </si>
  <si>
    <t>ABS(G9 - [Form 310 A2]) &lt;= £100,000</t>
  </si>
  <si>
    <t>V31424</t>
  </si>
  <si>
    <t>SCR Reconciliation One-Year SCR: 1:200 Confidence</t>
  </si>
  <si>
    <t>SCR Reconciliation One-Year SCR: 1:200 Confidence should normally be zero or more</t>
  </si>
  <si>
    <t>V31425</t>
  </si>
  <si>
    <t>Is I1 = Form 309 C11</t>
  </si>
  <si>
    <t>SCR Reconciliation One-Year SCR: 1:200 Confidence must be equal to Form 309 One-Year SCR Diversified Total</t>
  </si>
  <si>
    <t>ABS(I1 - [Form 309 C11]) &lt;= £100,000</t>
  </si>
  <si>
    <t>V31430</t>
  </si>
  <si>
    <t>I10</t>
  </si>
  <si>
    <t>SCR Reconciliation One-Year Diversification Credit less Ultimate Diversification Credit: 1:200 Confidence</t>
  </si>
  <si>
    <t>SCR Reconciliation One-Year Diversification Credit less Ultimate Diversification Credit: 1:200 Confidence should normally be zero or less</t>
  </si>
  <si>
    <t>V31431</t>
  </si>
  <si>
    <t>I11</t>
  </si>
  <si>
    <t>SCR Reconciliation Diversified Total: 1:200 Confidence</t>
  </si>
  <si>
    <t>Is I11 = Form 309 G11</t>
  </si>
  <si>
    <t>SCR Reconciliation Diversified Total: 1:200 Confidence should normally be equal to Form 309 Ultimate SCR Diversified Total</t>
  </si>
  <si>
    <t>ABS(I11 - [Form 309 G11]) &lt;= £100,000</t>
  </si>
  <si>
    <t>V31426</t>
  </si>
  <si>
    <t>SCR Reconciliation Additional PY &amp; Prior Years Binder Business: 1:200 Confidence</t>
  </si>
  <si>
    <t>SCR Reconciliation Additional PY &amp; Prior Years Binder Business: 1:200 Confidence should normally be zero or more</t>
  </si>
  <si>
    <t>V31427</t>
  </si>
  <si>
    <t>SCR Reconciliation Run Down Opening Risk Margin: 1:200 Confidence</t>
  </si>
  <si>
    <t>SCR Reconciliation Run Down Opening Risk Margin: 1:200 Confidence should normally be zero or less</t>
  </si>
  <si>
    <t>V31428</t>
  </si>
  <si>
    <t>I6</t>
  </si>
  <si>
    <t>SCR Reconciliation Unexpired Business on PY &amp; Prior Years: 1:200 Confidence</t>
  </si>
  <si>
    <t>SCR Reconciliation Unexpired Business on PY &amp; Prior Years: 1:200 Confidence should normally be zero or more</t>
  </si>
  <si>
    <t>V31429</t>
  </si>
  <si>
    <t>SCR Reconciliation Ultimate Volatilities Less One-Year Volatilities: 1:200 Confidence</t>
  </si>
  <si>
    <t>SCR Reconciliation Ultimate Volatilities Less One-Year Volatilities: 1:200 Confidence should normally be zero or more</t>
  </si>
  <si>
    <t>V31435</t>
  </si>
  <si>
    <t>J1</t>
  </si>
  <si>
    <t>Market Risk Interest Rate Risk: Mean Outcome (One-year)</t>
  </si>
  <si>
    <t>V31436</t>
  </si>
  <si>
    <t>Is J1 = J1a + J1b</t>
  </si>
  <si>
    <t>ABS(J1 - [J1a + J1b]) &lt;= £100,000</t>
  </si>
  <si>
    <t>V31437</t>
  </si>
  <si>
    <t>J2</t>
  </si>
  <si>
    <t>Market Risk Credit Risk: Mean Outcome (one-year)</t>
  </si>
  <si>
    <t>V31438</t>
  </si>
  <si>
    <t>J3</t>
  </si>
  <si>
    <t>Market Risk Equity and Other Asset Risk: Mean Outcome (one-year)</t>
  </si>
  <si>
    <t>V31439</t>
  </si>
  <si>
    <t>J4</t>
  </si>
  <si>
    <t>Market Risk Liquidity Risk: Mean Outcome (one-year)</t>
  </si>
  <si>
    <t>V31440</t>
  </si>
  <si>
    <t>J5</t>
  </si>
  <si>
    <t>Market Risk Foreign Exchange Risk: Mean Outcome (one-year)</t>
  </si>
  <si>
    <t>V31441</t>
  </si>
  <si>
    <t>J6</t>
  </si>
  <si>
    <t>Market Risk Other Risks: Mean Outcome (one-year)</t>
  </si>
  <si>
    <t>V31442</t>
  </si>
  <si>
    <t>L1</t>
  </si>
  <si>
    <t>Market Risk Interest Rate Risk: 1:200 Confidence (one-year)</t>
  </si>
  <si>
    <t>V31453</t>
  </si>
  <si>
    <t>L1a</t>
  </si>
  <si>
    <t>Market Risk Interest rate risk on liabilities:
Mean Outcome (one-year)</t>
  </si>
  <si>
    <t>Market Risk Interest rate risk on liabilities:
Mean Outcome (one-year) should normally be zero or more.</t>
  </si>
  <si>
    <t>V31454</t>
  </si>
  <si>
    <t>L1b</t>
  </si>
  <si>
    <t>Market Risk Interest rate risk on assets:
Mean Outcome (one-year)</t>
  </si>
  <si>
    <t>Market Risk Interest rate risk on assets:
Mean Outcome (one-year) should normally be zero or more.</t>
  </si>
  <si>
    <t>V31443</t>
  </si>
  <si>
    <t>L2</t>
  </si>
  <si>
    <t>Market Risk Credit Risk: 1:200 Confidence (one-year)</t>
  </si>
  <si>
    <t>V31444</t>
  </si>
  <si>
    <t>L3</t>
  </si>
  <si>
    <t>Market Risk Equity and Other Asset Risk: 1:200 Confidence (one-year)</t>
  </si>
  <si>
    <t>V31445</t>
  </si>
  <si>
    <t>L4</t>
  </si>
  <si>
    <t>Market Risk Liquidity Risk: 1:200 Confidence (one-year)</t>
  </si>
  <si>
    <t>V31446</t>
  </si>
  <si>
    <t>L5</t>
  </si>
  <si>
    <t>Market Risk Foreign Exchange Risk: 1:200 Confidence (one-year)</t>
  </si>
  <si>
    <t>V31447</t>
  </si>
  <si>
    <t>L6</t>
  </si>
  <si>
    <t>Market Risk Other Risks: 1:200 Confidence (one-year)</t>
  </si>
  <si>
    <t>V31448</t>
  </si>
  <si>
    <t>L8</t>
  </si>
  <si>
    <t>Market Risk Diversification Credit: 1:200 Confidence (one-year)</t>
  </si>
  <si>
    <t>V31449</t>
  </si>
  <si>
    <t>L9</t>
  </si>
  <si>
    <t>Market Risk Diversified Total: 1:200 Confidence (one-year)</t>
  </si>
  <si>
    <t>Is L9 = Form 309 C7</t>
  </si>
  <si>
    <t>Market Risk Diversified Total: 1:200 Confidence must be equal to Form 309 One-Year Pre diversification Market Risk</t>
  </si>
  <si>
    <t>ABS(L9 - [Form 309 C7]) &lt;= £100,000</t>
  </si>
  <si>
    <t>400 Qualitative Information</t>
  </si>
  <si>
    <t>1. Premium Risk</t>
  </si>
  <si>
    <t>No.</t>
  </si>
  <si>
    <t>Question</t>
  </si>
  <si>
    <t>Yes / No</t>
  </si>
  <si>
    <t>Explanation</t>
  </si>
  <si>
    <t xml:space="preserve">
1</t>
  </si>
  <si>
    <t xml:space="preserve">
Does premium risk excluding catastrophe include claims arising from catastrophe perils which have been included within premium risk ex cat because they fall below a defined threshold? (These claims are often referred to as attritional cats.)
Example: US windstorm claims below a defined threshold.
If the answer is yes, then please provide a brief explanation covering:
• The classes affected
• The selected thresholds
• How the premium exc. Cat distributions have been adjusted to reflect the additional risk from the attritional catastrophe claims
</t>
  </si>
  <si>
    <t xml:space="preserve">
2</t>
  </si>
  <si>
    <t xml:space="preserve">
Is there any risk arising from unexpired exposures (excluding unincepted legal obligations bound in the prospective underwriting years) that has not been included within ultimate premium risk?
Example: risk from unexpired exposures from the current underwriting year that is modelled as part of reserve risk.
If the answer is yes, please provide a brief explanation covering:
• The classes affected
• How the excluded unexpired exposures have been modelled, including which LCR category the risk has been captured in
</t>
  </si>
  <si>
    <t xml:space="preserve">
3</t>
  </si>
  <si>
    <t xml:space="preserve">
Have you explicitly modelled the underwriting cycle for any classes of business?
If the answer is yes, please provide a brief explanation covering:
• The classes affected
• The assumptions and methodology used, including reference to how premium volumes vary with rate increases/decreases
• Which classes are modelled on the same underwriting cycle
</t>
  </si>
  <si>
    <t xml:space="preserve">
4</t>
  </si>
  <si>
    <t xml:space="preserve">
Does the reinsurance protection for the syndicate for the 2018 YOA include a whole account aggregate excess of loss cover?
If the answer is yes, provide
• The attachment point and limit
• The premium paid
• The name(s) of the reinsurer(s)
• The net cost/benefit to the balance sheet at the mean and 99.5th percentile
• Confirmation that benefit obtained at the 99.5th percentile uplifted by 35% does not exceed the limit of the cover</t>
  </si>
  <si>
    <t xml:space="preserve">
5</t>
  </si>
  <si>
    <t xml:space="preserve">
Are the premium volume and loss ratio assumptions for new business underlying the SCR submission different from those in the SBF they accompany (as described in 3.9 of the SCR 2018 YOA Guidance)? 
If the answer is yes, provide
• The names of the classes for which different premium/loss ratios are used
• The premium/loss ratios used in the internal model and underlying the SCR
• The reason(s) for using different premium/loss ratios
</t>
  </si>
  <si>
    <t xml:space="preserve">
6</t>
  </si>
  <si>
    <t xml:space="preserve">
Are the allocated expense ratios used in the internal model for calculation of the SCR different from the expense ratios provided in the SBF? (For the purposes of this question, "consistent" should be interpreted as within +/-1% as a percentage of premium.)
If the answer is yes, provide
• The names of the classes for which different ratios are used
• The expense ratio used in the internal model and underlying the SCR
• The reason(s) for using different expense ratios
</t>
  </si>
  <si>
    <t xml:space="preserve">
7</t>
  </si>
  <si>
    <t xml:space="preserve">
Have you modelled multi-year policies?
If the answer is yes, please provide a brief explanation covering: 
• the classes for which multi-year policies are modelled
• the methodology used, including:
         • Change in exposure over time
         • Is each year simulated individually
If the answer is no, please confirm or otherwise whether the syndicate is exposed to multi-year policies.</t>
  </si>
  <si>
    <t xml:space="preserve">
8</t>
  </si>
  <si>
    <t>In the context of a multi-year policy please also explain how you have allowed for the following risks:
         • Mis-pricing
         • Lapse risk / adverse selection risk
         • ENIDs / latent claims</t>
  </si>
  <si>
    <t xml:space="preserve">
9</t>
  </si>
  <si>
    <t xml:space="preserve">
Have you modelled the impact of widening terms and conditions?
If the answer is yes, please include an explanation covering:
• How the widening of terms and conditions since last year has been adjusted for
• Which policy features have been adjusted for in the model (e.g. hours clauses, silent cyber)
• The overall impact of these adjustments
If the answer is no, please confirm or otherwise whether the syndicate is exposed to the widening of terms and conditions.
</t>
  </si>
  <si>
    <t xml:space="preserve">
10</t>
  </si>
  <si>
    <t xml:space="preserve">
Do you explicitly model exposure to cyber risk?
If the answer is yes, please include a brief explanation covering:
• Whether cyber is modelled as its own class
• Methodology for how parameters are derived, given limited historical data available (e.g. frequency/severity models)
• Whether any specific reinsurance is in place, which could cap losses
• Any other adjustments made to take into account the features of cyber risk
If the answer is no, please confirm or otherwise whether the syndicate is exposed to cyber risk.
</t>
  </si>
  <si>
    <t>2. Reserve Risk</t>
  </si>
  <si>
    <t xml:space="preserve">
Have you modelled reserve risk on an underwriting year basis instead of an accident year basis?
If the answer is yes, then please provide a brief explanation covering:
• The classes affected
• Any adjustments or re-allocations between reserve risk and premium risk for unexpired risk included within reserve risk
</t>
  </si>
  <si>
    <t xml:space="preserve">
Have you modelled dependencies between the claims distributions for prior years of account / accident years?
If the answer is yes, please provide a brief explanation covering:
• The classes affected
• The methodology and assumptions used
(Note: The bootstrap, Mack and many other commonly used reserve risk methodologies do not model dependencies between individual years. If you believe that your methodology includes dependencies between individual years, please provide details.)
</t>
  </si>
  <si>
    <t xml:space="preserve">
Have you made either of the following approximations when modelling reinsurance recoveries on prior years?
• Fixed net to gross ratios
• No allowance for reinsurance exhaustion
If the answer is yes, please provide a brief explanation covering:
• The classes affected
• The methodology and assumptions used
</t>
  </si>
  <si>
    <t xml:space="preserve">
Does the reinsurance protection for the syndicate for prior YOA include any multi-year covers, such as an adverse development cover or a whole account aggregate excess of loss cover?
If the answer is yes, for each cover provide
• The years of account benefiting 
• The attachment point and limit
• The premium paid
• The name(s) of the reinsurer(s)
• The net cost/benefit to the balance sheet at the mean and 99.5th percentile
• Confirmation that the benefit obtained at the 99.5th percentile uplifted by 35% does not exceed the limit of the cover
</t>
  </si>
  <si>
    <t>3. Market Risk</t>
  </si>
  <si>
    <t xml:space="preserve">
Does your calculation of investment return on an ultimate basis include compounded income arising from retained profits?
If the answer is yes, then please confirm the following (refer to the SCR YOA Guidance 3.18):
• The profit is released as recognised annually (on a Solvency II basis)
• The full profit is released after 36 months</t>
  </si>
  <si>
    <t xml:space="preserve">
Does your model include unwinding of the discount within insurance risk?
If the answer is yes, please include an explanation covering (refer to the SCR YOA Guidance 5.5):
• The discount benefit at the risk free rate credited at T0 on insurance liabilities will partly unwind on a one year basis and fully unwind on an ultimate basis
• The unwinding of the discount should not be included within insurance risk but should be offset against the returns earned on the supporting assets at the risk free rate.
• The 1:200 outcomes on premium and reserve risk should be consistent with the stress on an undiscounted basis.
• The risk of changes to the net value of assets and liabilities arising from changes in the risk free rate should be included within market risk.</t>
  </si>
  <si>
    <t>4. Dependencies</t>
  </si>
  <si>
    <t xml:space="preserve">
Have you used one or more of the following methods to model dependencies between premium risk excluding catastrophes and reserve risk within the same class of business?
• Correlated inflation factor(s)
• An explicitly modelled common underwriting cycle
• A generic dependency modelled with a copula or other statistical tool   
If the answer is yes, please provide a brief explanation covering: 
• The classes for which the dependencies are modelled
• The methodology and assumptions used
If the answer is no, and another approach has been used, you may either describe it here or refer to the relevant sections of the SCR methodology documentation submitted with your LCR.
</t>
  </si>
  <si>
    <t xml:space="preserve">Have you modelled the following dependency between insurance risk and reinsurance credit risk?
• Increased probability of reinsurer credit rating downgrade or default following a large catastrophe 
If the answer is yes, please provide a brief explanation covering the methodology and assumptions used.
If the answer is no, and another approach has been used, you may either describe it here or refer to the relevant sections of the SCR methodology documentation submitted with your LCR.
</t>
  </si>
  <si>
    <t xml:space="preserve">
Have you modelled the following dependency between insurance risk and market risk?
• A dependency between interest rates and claims inflation
If the answer is yes, please provide a brief explanation covering the methodology and assumptions used.
If the answer is no, and another approach has been used, you may either describe it here or refer to the relevant sections of the SCR methodology documentation submitted with your LCR.
</t>
  </si>
  <si>
    <t>5. SCR</t>
  </si>
  <si>
    <t xml:space="preserve">Does your model use a future balance sheet as a substitute for running off all liabilities to ultimate?
If the answer is yes, please include an explanation indicating: 
• The accounting year of the balance sheet used to determine the ultimate liabilities
• Whether or not the claim liabilities include the benefit of discounting
</t>
  </si>
  <si>
    <t>Have you modelled reinsurance premium according to the most recent technical provisions guidance which requires all legally obliged reinsurance premium to be included in the opening balance sheet?
If the answer is yes, please provide a brief explanation covering: 
• The impact of this on the SCR output of the model, and how this compares to the equivalent increase in TPs</t>
  </si>
  <si>
    <t>w: if No</t>
  </si>
  <si>
    <r>
      <t xml:space="preserve">LCR </t>
    </r>
    <r>
      <rPr>
        <b/>
        <sz val="16"/>
        <color indexed="9"/>
        <rFont val="Arial"/>
        <family val="2"/>
      </rPr>
      <t>400 VALIDATIONS &amp; WARNINGS</t>
    </r>
  </si>
  <si>
    <t>V400001</t>
  </si>
  <si>
    <t>Section 5, 
Qu 2 Yes or No</t>
  </si>
  <si>
    <t>Are reinsurance contract boundaries modelled explicitly?</t>
  </si>
  <si>
    <t>w: if '400.5 - 2A' = "No"</t>
  </si>
  <si>
    <t xml:space="preserve">Under the latest guidance, reinsurance contract boundaries should be modelled explicitly. </t>
  </si>
  <si>
    <t>Development for 2021 (this will be moved to new form 570 Qu3).</t>
  </si>
  <si>
    <t>500 Premium Risk Excluding Catastrophe - Quantitative Inputs</t>
  </si>
  <si>
    <t>Question 1</t>
  </si>
  <si>
    <t>This question relates to risk on unexpired exposures (excluding catastrophe).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Premiums and claims are undiscounted net ultimate. Premiums are net of reinsurance premiums and acquisition costs. The claim amounts should be consistent with the premium risk excluding catastrophe amounts shown on form 313.
• The premium amounts should be the total net premium by class, net of inwards/outwards reinstatement premiums, not an estimate of the non-cat exposed portion.
• Use the “Cat exposed” column to indicate if the class has both catastrophe and non-catastrophe exposure.
• Use the “Exposed to cyber” column to indicate if the class has cyber exposure (either incidental cyber, direct cyber (i.e. CY/CZ risk code) or no cyber exposure). Please add comments in the 'Agent's Comments' box below to provide further information e.g. where a modelled class includes direct cyber as well as other (non-cyber) classes which may be exposed to incidental/silent cyber.•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 not contribution to insurance risk.
• The "Post diversified claims" column should be based on the same methodology used to calculate the contribution to capital by risk category (see Form 540), i.e. using an average from the specified range of simulations around the 99.5th insurance risk which is scaled so that the Total Column I(i) is consistent with that in 502.</t>
  </si>
  <si>
    <t>Response:</t>
  </si>
  <si>
    <t>Class Name</t>
  </si>
  <si>
    <t>Net Premium</t>
  </si>
  <si>
    <t xml:space="preserve">Mean Net Claims </t>
  </si>
  <si>
    <t>CAT Exposed?</t>
  </si>
  <si>
    <t>Cyber Exposed?</t>
  </si>
  <si>
    <t>Net Claims Percentiles</t>
  </si>
  <si>
    <t xml:space="preserve">Post diversified claims </t>
  </si>
  <si>
    <t>I(i)</t>
  </si>
  <si>
    <t>Class of Business</t>
  </si>
  <si>
    <t>w: if &lt; 50th</t>
  </si>
  <si>
    <t>w: if &lt; 75th</t>
  </si>
  <si>
    <t>w: if &lt; 90th</t>
  </si>
  <si>
    <t>w: if &lt; 95th
w: if &lt; A &amp; C = No</t>
  </si>
  <si>
    <t>Class of Business n</t>
  </si>
  <si>
    <t>All other</t>
  </si>
  <si>
    <t>= SUM(A)</t>
  </si>
  <si>
    <t>= SUM(B)
v: if &lt;&gt; 313.3 H4</t>
  </si>
  <si>
    <t>w: if &lt; B Total</t>
  </si>
  <si>
    <t>= 313.3 I4
v: if &lt;&gt; I(i) Total
w: if &lt; 95th
w: if &lt; A Total</t>
  </si>
  <si>
    <t>= SUM(I(i))</t>
  </si>
  <si>
    <t>Agent's Comments:</t>
  </si>
  <si>
    <t>Question 2</t>
  </si>
  <si>
    <t xml:space="preserve">
This question relates to the dependencies between the three largest classes of business in terms of mean net claims excluding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excluding catastrophe on both classes. Do not complete the shaded boxes. Enter all figures as % to four decimal places.
Example: if the 75th percentile of claims excluding catastrophe is exceeded on both the largest and second largest classes in 4,000 out of 50,000 simulations, enter 8.0000% in cell in the 75th row/column of the first table. </t>
  </si>
  <si>
    <t>Criteria for selection</t>
  </si>
  <si>
    <t>Mean Net Claims (GBP m)</t>
  </si>
  <si>
    <t>Class with highest mean claims</t>
  </si>
  <si>
    <t>500.1 Class Name with largest column B</t>
  </si>
  <si>
    <t>500.1 largest column B</t>
  </si>
  <si>
    <t>Class with 2nd highest mean claims</t>
  </si>
  <si>
    <t>500.1 Class Name with 2nd largest column B</t>
  </si>
  <si>
    <t>500.1 2nd largest column B</t>
  </si>
  <si>
    <t>Class with 3rd highest mean claims</t>
  </si>
  <si>
    <t>500.1 Class Name with 3rd largest column B</t>
  </si>
  <si>
    <t>500.1 3rd largest column B</t>
  </si>
  <si>
    <t>Joint Quantile Exceedance Probabilities</t>
  </si>
  <si>
    <t>Class with highest vs 2nd highest mean claims</t>
  </si>
  <si>
    <t>w: if &gt;= 50% OR &lt;= 25%</t>
  </si>
  <si>
    <t>w: if &gt;= 25% OR &lt;= 6.25%</t>
  </si>
  <si>
    <t>w: if &gt;= 10% OR &lt;= 1%</t>
  </si>
  <si>
    <t>w: if &gt;= 5% OR &lt;= 0.25%</t>
  </si>
  <si>
    <t>w: if &gt;= 0.5% OR &lt;= 0.0025%</t>
  </si>
  <si>
    <t>Class with highest vs 3rd highest mean claims</t>
  </si>
  <si>
    <t>R</t>
  </si>
  <si>
    <t>S</t>
  </si>
  <si>
    <t>Class with 2nd highest vs 3rd highest mean claims</t>
  </si>
  <si>
    <t>T</t>
  </si>
  <si>
    <t>U</t>
  </si>
  <si>
    <t>V</t>
  </si>
  <si>
    <t>W</t>
  </si>
  <si>
    <t>X</t>
  </si>
  <si>
    <t>The number of rows in Question 1 will be dependant on the number of classes present in the model.  In MDC this will be  from the reference tables created on the LCR initiation stage.</t>
  </si>
  <si>
    <r>
      <t xml:space="preserve">LCR </t>
    </r>
    <r>
      <rPr>
        <b/>
        <sz val="16"/>
        <color indexed="9"/>
        <rFont val="Arial"/>
        <family val="2"/>
      </rPr>
      <t>500 VALIDATIONS &amp; WARNINGS</t>
    </r>
  </si>
  <si>
    <t>V50001</t>
  </si>
  <si>
    <t>A (By Class)</t>
  </si>
  <si>
    <t>Net Premium should normally be zero or more</t>
  </si>
  <si>
    <t>Check if needed (LCR Issue #180).</t>
  </si>
  <si>
    <t>V500026</t>
  </si>
  <si>
    <t>A (All Other)</t>
  </si>
  <si>
    <t>V500002</t>
  </si>
  <si>
    <t>B (Total)</t>
  </si>
  <si>
    <t>Net Claims</t>
  </si>
  <si>
    <t>Is Sum(Col B) = Form 313.3 - 4H</t>
  </si>
  <si>
    <t>Net Claims total should match Form 313.3 - 4H</t>
  </si>
  <si>
    <t>ABS(Sum(Col B) - [Form 313.3 H4]) &lt;= £100,000</t>
  </si>
  <si>
    <t>V500003</t>
  </si>
  <si>
    <t>E (Total)</t>
  </si>
  <si>
    <t>50th Net Claims Percentile</t>
  </si>
  <si>
    <t>Should be greater than Total Mean Net Claims (B)</t>
  </si>
  <si>
    <t xml:space="preserve">Total 50th net claim percentile should normally be greater than total of Mean Net Claims. </t>
  </si>
  <si>
    <t>B - E &lt;= £100,000</t>
  </si>
  <si>
    <t>Development for 2021 (not working properly in MDC)</t>
  </si>
  <si>
    <t>V500004</t>
  </si>
  <si>
    <t>F (By Class)</t>
  </si>
  <si>
    <t>75th Net Claims Percentile</t>
  </si>
  <si>
    <t>Should be greater than 50th Net Claims Percentile (E)</t>
  </si>
  <si>
    <t>75th Net Claims Percentile (F) should normally be greater than 50th Net Claims Percentile (E)</t>
  </si>
  <si>
    <t>E - F &lt;= £100,000</t>
  </si>
  <si>
    <t>V500027</t>
  </si>
  <si>
    <t>F (All Other)</t>
  </si>
  <si>
    <t>Should be greater than 75th Net Claims Percentile (F)</t>
  </si>
  <si>
    <t>V500033</t>
  </si>
  <si>
    <t>F (Total)</t>
  </si>
  <si>
    <t>Development for 2021 (needs to be built in MDC)</t>
  </si>
  <si>
    <t>V500005</t>
  </si>
  <si>
    <t>G (By Class)</t>
  </si>
  <si>
    <t>90th Net Claims Percentile</t>
  </si>
  <si>
    <t>90th Net Claims Percentile (G) should normally be greater than 75th Net Claims Percentile (F)</t>
  </si>
  <si>
    <t>F - G &lt;= £100,000</t>
  </si>
  <si>
    <t>V500028</t>
  </si>
  <si>
    <t>G (All Other)</t>
  </si>
  <si>
    <t>V500034</t>
  </si>
  <si>
    <t>G (Total)</t>
  </si>
  <si>
    <t>V500006</t>
  </si>
  <si>
    <t>H (By Class)</t>
  </si>
  <si>
    <t>95th Net Claims Percentile</t>
  </si>
  <si>
    <t>Should be greater than 90th Net Claims Percentile (G)</t>
  </si>
  <si>
    <t>95th Net Claims Percentile (H) should normally be greater than 90th Net Claims Percentile (G)</t>
  </si>
  <si>
    <t>G - H &lt;= £100,000</t>
  </si>
  <si>
    <t>V500029</t>
  </si>
  <si>
    <t>H (All Other)</t>
  </si>
  <si>
    <t>V500035</t>
  </si>
  <si>
    <t>H (Total)</t>
  </si>
  <si>
    <t>V500007</t>
  </si>
  <si>
    <t>I (By Class)</t>
  </si>
  <si>
    <t>99.5th Net Claims Percentile</t>
  </si>
  <si>
    <t>Should be greater than 95th Net Claims Percentile (H)</t>
  </si>
  <si>
    <t>99.5th Net Claims Percentile (I) should normally be greater than 95th Net Claims Percentile (H)</t>
  </si>
  <si>
    <t>H - I &lt;= £100,000</t>
  </si>
  <si>
    <t>V500030</t>
  </si>
  <si>
    <t>I (All Other)</t>
  </si>
  <si>
    <t>V500036</t>
  </si>
  <si>
    <t>I (Total)</t>
  </si>
  <si>
    <t>V500008</t>
  </si>
  <si>
    <t>Is 99.5th Net Claims Percentile (I) &gt; net premium (A) when Cat Exposed = No</t>
  </si>
  <si>
    <t>99.5th net claims percentile (I) should be normally be greater than Net Premium (A) where there is no exposure to CAT.</t>
  </si>
  <si>
    <t>A - I (when C = No) &lt;= £100,000</t>
  </si>
  <si>
    <t>V500031</t>
  </si>
  <si>
    <t>P500001</t>
  </si>
  <si>
    <t xml:space="preserve"> = form 313, column I, row 4</t>
  </si>
  <si>
    <t>V500009</t>
  </si>
  <si>
    <t>Does I Total = I(i) Total</t>
  </si>
  <si>
    <t>Total column I should match Total column I(i) diversified claims at the 99.5th percentile</t>
  </si>
  <si>
    <t>ABS(I Total - I(i) Total) &lt;= £100,000</t>
  </si>
  <si>
    <t>V500032</t>
  </si>
  <si>
    <t>Is total 99.5th net claims percentile (I) &lt; total net premium (A)</t>
  </si>
  <si>
    <t>Total 99.5th net claim percentile should normally be greater than total of Net Premium.</t>
  </si>
  <si>
    <t>A - I &lt;= £100,000</t>
  </si>
  <si>
    <t>V500011</t>
  </si>
  <si>
    <t>50th Joint Quantile Exceedance Probability</t>
  </si>
  <si>
    <t>Should be between 50% AND 25%</t>
  </si>
  <si>
    <t>Development for 2021 (delete).</t>
  </si>
  <si>
    <t>V500012</t>
  </si>
  <si>
    <t>K2</t>
  </si>
  <si>
    <t>75th Joint Quantile Exceedance Probability</t>
  </si>
  <si>
    <t>Should be between 25% AND  6.25%</t>
  </si>
  <si>
    <t>V500013</t>
  </si>
  <si>
    <t>90th Joint Quantile Exceedance Probability</t>
  </si>
  <si>
    <t>Should be between 10% AND  1%</t>
  </si>
  <si>
    <t>V500014</t>
  </si>
  <si>
    <t>M4</t>
  </si>
  <si>
    <t>95th Joint Quantile Exceedance Probability</t>
  </si>
  <si>
    <t>Should be between 5% AND  0.25%</t>
  </si>
  <si>
    <t>V500015</t>
  </si>
  <si>
    <t>N5</t>
  </si>
  <si>
    <t>99.5th Joint Quantile Exceedance Probability</t>
  </si>
  <si>
    <t>Should be between 0.5% AND  0.0025%</t>
  </si>
  <si>
    <t>V500016</t>
  </si>
  <si>
    <t>O1</t>
  </si>
  <si>
    <t>Should be between 50% AND  25%</t>
  </si>
  <si>
    <t>V500017</t>
  </si>
  <si>
    <t>P2</t>
  </si>
  <si>
    <t>V500018</t>
  </si>
  <si>
    <t>Q3</t>
  </si>
  <si>
    <t>V500019</t>
  </si>
  <si>
    <t>R4</t>
  </si>
  <si>
    <t>V500020</t>
  </si>
  <si>
    <t>S5</t>
  </si>
  <si>
    <t>V500021</t>
  </si>
  <si>
    <t>V500022</t>
  </si>
  <si>
    <t>U2</t>
  </si>
  <si>
    <t>V500023</t>
  </si>
  <si>
    <t>V3</t>
  </si>
  <si>
    <t>V500024</t>
  </si>
  <si>
    <t>W4</t>
  </si>
  <si>
    <t>V500025</t>
  </si>
  <si>
    <t>X5</t>
  </si>
  <si>
    <t>V500037</t>
  </si>
  <si>
    <t>C (By Class)</t>
  </si>
  <si>
    <t>Error: Must be specified if the class of business is exposed to CAT.</t>
  </si>
  <si>
    <t>Has the CAT Exposed option been selected for the csv upload?</t>
  </si>
  <si>
    <t>Must be specified if the class of business is exposed to CAT. Error generated due to field being left blank or selected value doesn't match "Yes" or "No"</t>
  </si>
  <si>
    <t>V500038</t>
  </si>
  <si>
    <t>D (By Class)</t>
  </si>
  <si>
    <t>Error: Must be specified if the class of business is exposed to Cyber.</t>
  </si>
  <si>
    <t>Has the Cyber Exposed option been selected for the csv upload?</t>
  </si>
  <si>
    <t>Must be specified if the class of business is exposed to Cyber. Error generated due to field being left blank or selected value doesn't match "Yes" or "No"</t>
  </si>
  <si>
    <t>501 Premium Risk Excluding Catastrophe - Outputs</t>
  </si>
  <si>
    <t xml:space="preserve">
The table shows the ratios of net claims excluding catastrophe to premiums. The table will be used by Lloyd's when reviewing the appropriateness of the modelled claims volatility for individual classes and in aggregate.
No inputs are required for this section.</t>
  </si>
  <si>
    <t>500.1(Row#)A</t>
  </si>
  <si>
    <t>500.1(Row#)B</t>
  </si>
  <si>
    <t>500.1(Row#)C</t>
  </si>
  <si>
    <t>500.1(Row#)D</t>
  </si>
  <si>
    <t>501.1(Row#)Mean Net Claims / 501.1(Row#)Net Premium</t>
  </si>
  <si>
    <t>500.1(Row#)E / 501.1(Row#)Net Premium</t>
  </si>
  <si>
    <t>500.1(Row#)F / 501.1(Row#)Net Premium</t>
  </si>
  <si>
    <t>500.1(Row#)G / 501.1(Row#)Net Premium</t>
  </si>
  <si>
    <t>500.1(Row#)H / 501.1(Row#)Net Premium</t>
  </si>
  <si>
    <t>500.1(Row#)I / 501.1(Row#)Net Premium</t>
  </si>
  <si>
    <t>500.1(Row#)I(i) / 501.1(Row#)Net Premium</t>
  </si>
  <si>
    <t>500.1 A All other</t>
  </si>
  <si>
    <t>500.1 B All other</t>
  </si>
  <si>
    <t>500.1 C All other</t>
  </si>
  <si>
    <t>500.1 D All other</t>
  </si>
  <si>
    <t>501.1 Mean Net Claims All other / 501.1 Net Premium All other</t>
  </si>
  <si>
    <t>500.1 E All other / 501.1 Net Premium All other</t>
  </si>
  <si>
    <t>500.1 F All other / 501.1 Net Premium All other</t>
  </si>
  <si>
    <t>500.1 G All other / 501.1 Net Premium All other</t>
  </si>
  <si>
    <t>500.1 H All other / 501.1 Net Premium All other</t>
  </si>
  <si>
    <t>500.1 I All other / 501.1 Net Premium All other</t>
  </si>
  <si>
    <t>500.1 I(i) All other / 501.1 Net Premium All other</t>
  </si>
  <si>
    <t>500.1 A Total</t>
  </si>
  <si>
    <t>500.1 B Total</t>
  </si>
  <si>
    <t>501.1 Mean Net Claims Total / 501.1 Net Premium Total</t>
  </si>
  <si>
    <t>500.1 E Total / 501.1 Net Premium Total</t>
  </si>
  <si>
    <t>500.1 F Total / 501.1 Net Premium Total</t>
  </si>
  <si>
    <t>500.1 G Total / 501.1 Net Premium Total</t>
  </si>
  <si>
    <t>500.1 H Total / 501.1 Net Premium Total</t>
  </si>
  <si>
    <t>500.1 I Total / 501.1 Net Premium Total</t>
  </si>
  <si>
    <t>500.1 I(i) Total / 501.1 Net Premium Total</t>
  </si>
  <si>
    <t>The table shows the ratios of net claims excluding catastrophe at the indicated percentiles to mean net claims. The table will be used by Lloyd's when reviewing the appropriateness of the modelled claims volatility for individual classes and in aggregate.
No inputs are required for this section.</t>
  </si>
  <si>
    <t>500.1(Row#)E / 501.2(Row#)Mean Net Claims</t>
  </si>
  <si>
    <t>500.1(Row#)F / 501.2(Row#)Mean Net Claims</t>
  </si>
  <si>
    <t>500.1(Row#)G / 501.2(Row#)Mean Net Claims</t>
  </si>
  <si>
    <t>500.1(Row#)H / 501.2(Row#)Mean Net Claims</t>
  </si>
  <si>
    <t>500.1(Row#)I / 501.2(Row#)Mean Net Claims</t>
  </si>
  <si>
    <t>500.1(Row#)I(i) / 501.2(Row#)Mean Net Claims</t>
  </si>
  <si>
    <t>500.1 E All other / 501.2 Mean Net Claims All other</t>
  </si>
  <si>
    <t>500.1 F All other / 501.2 Mean Net Claims All other</t>
  </si>
  <si>
    <t>500.1 G All other / 501.2 Mean Net Claims All other</t>
  </si>
  <si>
    <t>500.1 H All other / 501.2 Mean Net Claims All other</t>
  </si>
  <si>
    <t>500.1 I All other / 501.2 Mean Net Claims All other</t>
  </si>
  <si>
    <t>500.1 I(i) All other / 501.2 Mean Net Claims All other</t>
  </si>
  <si>
    <t>500.1 E Total / 501.2 Mean Net Claims Total</t>
  </si>
  <si>
    <t>500.1 F Total / 501.2 Mean Net Claims Total</t>
  </si>
  <si>
    <t>500.1 G Total / 501.2 Mean Net Claims Total</t>
  </si>
  <si>
    <t>500.1 H Total / 501.2 Mean Net Claims Total</t>
  </si>
  <si>
    <t>500.1 I Total / 501.2 Mean Net Claims Total</t>
  </si>
  <si>
    <t>500.1 I(i) Total / 501.2 Mean Net Claims Total</t>
  </si>
  <si>
    <t>Question 3</t>
  </si>
  <si>
    <t>The table compares the modelled aggregate result for net claims excluding catastrophe with full dependence and a sum of squares test result (SST) assuming zero correlation. Lloyd's will use the table to provide an initial indication of whether the level of diversification within premium risk excluding catastrophe is appropriate. 
No inputs are required for this section.</t>
  </si>
  <si>
    <t>Total Claims (Fully dependent)</t>
  </si>
  <si>
    <t>500.1 Sum(B)</t>
  </si>
  <si>
    <t>500.1 Sum(E)</t>
  </si>
  <si>
    <t>500.1 Sum(F)</t>
  </si>
  <si>
    <t>500.1 Sum(G)</t>
  </si>
  <si>
    <t>500.1 Sum(H)</t>
  </si>
  <si>
    <t>500.1 Sum(I)</t>
  </si>
  <si>
    <t>Total Claims (Modelled)</t>
  </si>
  <si>
    <t>500.1 E Total</t>
  </si>
  <si>
    <t>500.1 F Total</t>
  </si>
  <si>
    <t>500.1 G Total</t>
  </si>
  <si>
    <t>500.1 H Total</t>
  </si>
  <si>
    <t>500.1 I Total</t>
  </si>
  <si>
    <t>Fully Dependent less Modelled</t>
  </si>
  <si>
    <t>501.3 Total Claims: Fully Dependent minus Modelled</t>
  </si>
  <si>
    <t xml:space="preserve">Diversification benefit % </t>
  </si>
  <si>
    <t>1 minus (501.3 Total Claims: Modelled / Fully Dependent)</t>
  </si>
  <si>
    <t>Total Claims (SST)</t>
  </si>
  <si>
    <t>500.1 B Total
+ SQRT(SUMXMY2 ( 500.1 B , 500.1 E ))</t>
  </si>
  <si>
    <t>500.1 B Total
+ SQRT(SUMXMY2 ( 500.1 B , 500.1 F ))</t>
  </si>
  <si>
    <t>500.1 B Total
+ SQRT(SUMXMY2 ( 500.1 B , 500.1 G ))</t>
  </si>
  <si>
    <t>500.1 B Total
+ SQRT(SUMXMY2 ( 500.1 B , 500.1 H ))</t>
  </si>
  <si>
    <t>500.1 B Total
+ SQRT(SUMXMY2 ( 500.1 B , 500.1 I ))</t>
  </si>
  <si>
    <t>Modelled less SST</t>
  </si>
  <si>
    <t>501.3 Total Claims: Modelled minus SST</t>
  </si>
  <si>
    <t>% Difference with Modelled total</t>
  </si>
  <si>
    <t>501.3 Total Claims: (Modelled less SST) / Modelled</t>
  </si>
  <si>
    <t>Question 4</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</si>
  <si>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</si>
  <si>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502 Premium Risk Including Catastrophe - Quantitative Inputs</t>
  </si>
  <si>
    <t xml:space="preserve">
This question relates to risk on unexpired exposures (including catastrophe).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Premiums and claims are undiscounted net ultimate. Premiums are net of reinsurance premiums and acquisition costs. The claim amounts should be the indicated percentile of the sum of the premium risk excluding catastrophe claims and catastrophe claims as defined on form 313.
• The premium amounts should be the total net premium by class, net of inwards/outwards reinstatement premiums.
• Use the “Cat exposed” column to indicate if the class has both catastrophe and non-catastrophe exposure.
• Use the “Exposed to cyber” column to indicate if the class has cyber exposure (either incidental cyber, direct cyber (i.e. CY/CZ risk code) or no cyber exposure). Please add comments in the 'Agent's Comments' box below to provide further information e.g. where a modelled class includes direct cyber as well as other (non-cyber) classes which may be exposed to incidental/silent cyber.
• The “Total” mean should agree with form 313, section 3, the sum of rows 1 and 4, column H.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 not contribution to insurance risk.
• The "Post diversified claims" column should be based on the same methodology used to calculate the contribution to capital by risk category (see Form 540), i.e. using an average from the specified range of simulations around the 99.5th insurance risk which is scaled so that the Total Column I(i) + 510 Total Column F(i) = 311 G3 (1:200 net ultimate claims).</t>
  </si>
  <si>
    <t>Class of Busines</t>
  </si>
  <si>
    <t>= SUM(B)
v: if &lt;&gt; 313.3 H1 + 313.3 H4</t>
  </si>
  <si>
    <t>w: if &lt; 95th
v: if&lt;&gt; I(i) Total
w: if &lt; A</t>
  </si>
  <si>
    <t xml:space="preserve">This question relates to the dependencies between the three largest classes of business in terms of mean net claims including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including catastrophe on both classes. Do not complete the shaded boxes. Enter all figures as % to four decimal places.
Example: if the 75th percentile of claims including catastrophe is exceeded on both the largest and second largest classes in 4,000 out of 50,000 simulations, enter 8.0000% in cell in the 75th row/column of the first table. </t>
  </si>
  <si>
    <t>502.1 Class Name with largest column B</t>
  </si>
  <si>
    <t>502.1 largest column B</t>
  </si>
  <si>
    <t>502.1 Class Name with 2nd largest column B</t>
  </si>
  <si>
    <t>502.1 2nd largest column B</t>
  </si>
  <si>
    <t>502.1 Class Name with 3rd largest column B</t>
  </si>
  <si>
    <t>502.1 3rd largest column B</t>
  </si>
  <si>
    <r>
      <t xml:space="preserve">LCR </t>
    </r>
    <r>
      <rPr>
        <b/>
        <sz val="16"/>
        <color indexed="9"/>
        <rFont val="Arial"/>
        <family val="2"/>
      </rPr>
      <t>502 VALIDATIONS &amp; WARNINGS</t>
    </r>
  </si>
  <si>
    <t>V502001</t>
  </si>
  <si>
    <t>V502025</t>
  </si>
  <si>
    <t>V502002</t>
  </si>
  <si>
    <t>Is Sum(Col B) = Form 313.3 - 1H + Form 313.3 - 4H</t>
  </si>
  <si>
    <t>Net Claims total should match the total of Form 313.3 - H1 and Form 313.3 - H4</t>
  </si>
  <si>
    <t>ABS(Sum(Col B) - [Form 313.3 H1 + Form 313.3 H4]) &lt;= £100,000</t>
  </si>
  <si>
    <t>V502003</t>
  </si>
  <si>
    <t>V502004</t>
  </si>
  <si>
    <t>V502026</t>
  </si>
  <si>
    <t>V502031</t>
  </si>
  <si>
    <t>V502005</t>
  </si>
  <si>
    <t>V502027</t>
  </si>
  <si>
    <t>V502032</t>
  </si>
  <si>
    <t>V502006</t>
  </si>
  <si>
    <t>V502028</t>
  </si>
  <si>
    <t>V502033</t>
  </si>
  <si>
    <t>V502007</t>
  </si>
  <si>
    <t>V502029</t>
  </si>
  <si>
    <t>V502034</t>
  </si>
  <si>
    <t>V502008</t>
  </si>
  <si>
    <t>Development for 2021 (amend Validation Expression to include C=No).</t>
  </si>
  <si>
    <t>V502030</t>
  </si>
  <si>
    <t>V502035</t>
  </si>
  <si>
    <t>Is 99.5th Net Claims Percentile (I) &gt; net premium (A)</t>
  </si>
  <si>
    <t>99.5th net claims percentile (I) should be normally be greater than Net Premium (A)</t>
  </si>
  <si>
    <t>new</t>
  </si>
  <si>
    <t>V502009</t>
  </si>
  <si>
    <t>V502010</t>
  </si>
  <si>
    <t>V502011</t>
  </si>
  <si>
    <t>V502012</t>
  </si>
  <si>
    <t>V502013</t>
  </si>
  <si>
    <t>V502014</t>
  </si>
  <si>
    <t>V502015</t>
  </si>
  <si>
    <t>V502016</t>
  </si>
  <si>
    <t>V502017</t>
  </si>
  <si>
    <t>V502018</t>
  </si>
  <si>
    <t>V502019</t>
  </si>
  <si>
    <t>V502020</t>
  </si>
  <si>
    <t>V502021</t>
  </si>
  <si>
    <t>V502022</t>
  </si>
  <si>
    <t>V502023</t>
  </si>
  <si>
    <t>V502024</t>
  </si>
  <si>
    <t>503 Premium Risk Including Catastrophe - Outputs</t>
  </si>
  <si>
    <t xml:space="preserve">
The table shows the ratios of net claims including catastrophe to premiums. The table will be used by Lloyd's when assessing the appropriateness of the modelled claims volatility for individual classes and in aggregate.
No inputs are required for this section.</t>
  </si>
  <si>
    <t>ULRs including Catastrophe</t>
  </si>
  <si>
    <t>502.1(Row#)A</t>
  </si>
  <si>
    <t>502.1(Row#)B</t>
  </si>
  <si>
    <t>502.1(Row#)C</t>
  </si>
  <si>
    <t>502.1(Row#)D</t>
  </si>
  <si>
    <t>503.1(Row#)Mean Net Claims / 503.1(Row#)Net Premium</t>
  </si>
  <si>
    <t>502.1(Row#)E / 503.1(Row#)Net Premium</t>
  </si>
  <si>
    <t>502.1(Row#)F / 503.1(Row#)Net Premium</t>
  </si>
  <si>
    <t>502.1(Row#)G / 503.1(Row#)Net Premium</t>
  </si>
  <si>
    <t>502.1(Row#)H / 503.1(Row#)Net Premium</t>
  </si>
  <si>
    <t>502.1(Row#)I / 503.1(Row#)Net Premium</t>
  </si>
  <si>
    <t>502.1(Row#)I(i) / 503.1(Row#)Net Premium</t>
  </si>
  <si>
    <t>502.1 A All other</t>
  </si>
  <si>
    <t>502.1 B All other</t>
  </si>
  <si>
    <t>502.1 C All other</t>
  </si>
  <si>
    <t>502.1 D All other</t>
  </si>
  <si>
    <t>503.1 Mean Net Claims All other / 503.1 Net Premium All other</t>
  </si>
  <si>
    <t>502.1 E All other / 503.1 Net Premium All other</t>
  </si>
  <si>
    <t>502.1 F All other / 503.1 Net Premium All other</t>
  </si>
  <si>
    <t>502.1 G All other / 503.1 Net Premium All other</t>
  </si>
  <si>
    <t>502.1 H All other / 503.1 Net Premium All other</t>
  </si>
  <si>
    <t>502.1 I All other / 503.1 Net Premium All other</t>
  </si>
  <si>
    <t>502.1 I(i) All other / 503.1 Net Premium All other</t>
  </si>
  <si>
    <t>502.1 A Total</t>
  </si>
  <si>
    <t>502.1 B Total</t>
  </si>
  <si>
    <t>503.1 Mean Net Claims Total / 503.1 Net Premium Total</t>
  </si>
  <si>
    <t>502.1 E Total / 503.1 Net Premium Total</t>
  </si>
  <si>
    <t>502.1 F Total / 503.1 Net Premium Total</t>
  </si>
  <si>
    <t>502.1 G Total / 503.1 Net Premium Total</t>
  </si>
  <si>
    <t>502.1 H Total / 503.1 Net Premium Total</t>
  </si>
  <si>
    <t>502.1 I Total / 503.1 Net Premium Total</t>
  </si>
  <si>
    <t>502.1 I(i) Total / 503.1 Net Premium Total</t>
  </si>
  <si>
    <t xml:space="preserve">
This table shows the ratios of net claims including catastrophe to mean net claims. The table will be used by Lloyd's when assessing  the appropriateness of the modelled claims volatility for individual classes and in aggregate.
No inputs are required for this section.</t>
  </si>
  <si>
    <t>Net Claims Ratio With Mean</t>
  </si>
  <si>
    <t>502.1(Row#)E / 503.2(Row#)Mean Net Claims</t>
  </si>
  <si>
    <t>502.1(Row#)F / 503.2(Row#)Mean Net Claims</t>
  </si>
  <si>
    <t>502.1(Row#)G / 503.2(Row#)Mean Net Claims</t>
  </si>
  <si>
    <t>502.1(Row#)H / 503.2(Row#)Mean Net Claims</t>
  </si>
  <si>
    <t>502.1(Row#)I / 503.2(Row#)Mean Net Claims</t>
  </si>
  <si>
    <t>502.1(Row#)I(i) / 503.2(Row#)Mean Net Claims</t>
  </si>
  <si>
    <t>502.1 E All other / 503.2 Mean Net Claims All other</t>
  </si>
  <si>
    <t>502.1 F All other / 503.2 Mean Net Claims All other</t>
  </si>
  <si>
    <t>502.1 G All other / 503.2 Mean Net Claims All other</t>
  </si>
  <si>
    <t>502.1 H All other / 503.2 Mean Net Claims All other</t>
  </si>
  <si>
    <t>502.1 I All other / 503.2 Mean Net Claims All other</t>
  </si>
  <si>
    <t>502.1 I(i) All other / 503.2 Mean Net Claims All other</t>
  </si>
  <si>
    <t>502.1 E Total / 503.2 Mean Net Claims Total</t>
  </si>
  <si>
    <t>502.1 F Total / 503.2 Mean Net Claims Total</t>
  </si>
  <si>
    <t>502.1 G Total / 503.2 Mean Net Claims Total</t>
  </si>
  <si>
    <t>502.1 H Total / 503.2 Mean Net Claims Total</t>
  </si>
  <si>
    <t>502.1 I Total / 503.2 Mean Net Claims Total</t>
  </si>
  <si>
    <t>502.1 I(i) Total / 503.2 Mean Net Claims Total</t>
  </si>
  <si>
    <t>The table on the right compares the modelled aggregate result with full dependence and a sum of squares test result (SST) assuming zero correlation. Lloyd's will use the table to provide an initial indication of whether the level of diversification within premium risk including catastrophe is appropriate. 
No inputs are required for this section.</t>
  </si>
  <si>
    <t>502.1 Sum(B)</t>
  </si>
  <si>
    <t>502.1 Sum(E)</t>
  </si>
  <si>
    <t>502.1 Sum(F)</t>
  </si>
  <si>
    <t>502.1 Sum(G)</t>
  </si>
  <si>
    <t>502.1 Sum(H)</t>
  </si>
  <si>
    <t>502.1 Sum(I)</t>
  </si>
  <si>
    <t>502.1 E Total</t>
  </si>
  <si>
    <t>502.1 F Total</t>
  </si>
  <si>
    <t>502.1 G Total</t>
  </si>
  <si>
    <t>502.1 H Total</t>
  </si>
  <si>
    <t>502.1 I Total</t>
  </si>
  <si>
    <t>503.3 Total Claims: Fully Dependent minus Modelled</t>
  </si>
  <si>
    <t>1 minus (503.3 Total Claims: Modelled / Fully Dependent)</t>
  </si>
  <si>
    <t>502.1 B Total
+ SQRT(SUMXMY2 ( 502.1 B , 502.1 E ))</t>
  </si>
  <si>
    <t>502.1 B Total
+ SQRT(SUMXMY2 ( 502.1 B , 502.1 F ))</t>
  </si>
  <si>
    <t>502.1 B Total
+ SQRT(SUMXMY2 ( 502.1 B , 502.1 G ))</t>
  </si>
  <si>
    <t>502.1 B Total
+ SQRT(SUMXMY2 ( 502.1 B , 502.1 H ))</t>
  </si>
  <si>
    <t>502.1 B Total
+ SQRT(SUMXMY2 ( 502.1 B , 502.1 I ))</t>
  </si>
  <si>
    <t>503.3 Total Claims: Modelled minus SST</t>
  </si>
  <si>
    <t>503.3 Total Claims: (Modelled less SST) / Modelled</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</si>
  <si>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</si>
  <si>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 xml:space="preserve">    </t>
  </si>
  <si>
    <t xml:space="preserve">Syndicate Number:  </t>
  </si>
  <si>
    <t>510 Reserve Risk - Quantitative Inputs</t>
  </si>
  <si>
    <t>F(i)</t>
  </si>
  <si>
    <t>w: if &lt; 95th
w: if &lt; A</t>
  </si>
  <si>
    <t>Test Class of Business n</t>
  </si>
  <si>
    <t>= SUM(A)
v: if &lt;&gt; 313.3 H5</t>
  </si>
  <si>
    <t>w: if &lt; A Total</t>
  </si>
  <si>
    <r>
      <rPr>
        <b/>
        <strike/>
        <sz val="10"/>
        <color rgb="FFFF0000"/>
        <rFont val="Segoe UI"/>
        <family val="2"/>
      </rPr>
      <t>v: if &lt;&gt; 313.3 I5</t>
    </r>
    <r>
      <rPr>
        <b/>
        <sz val="10"/>
        <color rgb="FFFF0000"/>
        <rFont val="Segoe UI"/>
        <family val="2"/>
      </rPr>
      <t xml:space="preserve">
=313.3 I5
</t>
    </r>
    <r>
      <rPr>
        <b/>
        <sz val="10"/>
        <rFont val="Segoe UI"/>
        <family val="2"/>
      </rPr>
      <t>w: if &lt; 95th
v: if&lt;&gt; F(i) Total
v: if &lt; A</t>
    </r>
  </si>
  <si>
    <t>=SUM(F(i))</t>
  </si>
  <si>
    <t xml:space="preserve">
This question relates to the dependencies between the three largest classes of business in terms of mean net claims.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on both classes. Do not complete the shaded boxes. Enter all figures as % to four decimal places.
Example: if the 75th percentile of claims is exceeded on both the largest and second largest classes in 4,000 out of 50,000 simulations, enter 8.0000% in cell in the 75th row/column of the first table. 
</t>
  </si>
  <si>
    <t>510.1 Class Name with largest column B</t>
  </si>
  <si>
    <t>510.1 largest column B</t>
  </si>
  <si>
    <t>510.1 Class Name with 2nd largest column B</t>
  </si>
  <si>
    <t>510.1 2nd largest column B</t>
  </si>
  <si>
    <t>510.1 Class Name with 3rd largest column B</t>
  </si>
  <si>
    <t>510.1 3rd largest column B</t>
  </si>
  <si>
    <r>
      <t xml:space="preserve">LCR </t>
    </r>
    <r>
      <rPr>
        <b/>
        <sz val="16"/>
        <color indexed="9"/>
        <rFont val="Arial"/>
        <family val="2"/>
      </rPr>
      <t>510 VALIDATIONS &amp; WARNINGS</t>
    </r>
  </si>
  <si>
    <t>V510001</t>
  </si>
  <si>
    <t>Mean Net Claims</t>
  </si>
  <si>
    <t>Net Claims should normally be zero or more</t>
  </si>
  <si>
    <t>V510027</t>
  </si>
  <si>
    <t>V510002</t>
  </si>
  <si>
    <t>A (Total)</t>
  </si>
  <si>
    <t>Is Sum(Col A) = Form 313.3 - H5</t>
  </si>
  <si>
    <t>Net Claims total should equal Form 313.3 - H5</t>
  </si>
  <si>
    <t>ABS(Sum(Col A) - [Form 313.3 H5]) &lt;= £100,000</t>
  </si>
  <si>
    <t>V510003</t>
  </si>
  <si>
    <t>Should be greater than Total Mean Net Claims (A)</t>
  </si>
  <si>
    <t>A - B &lt;= £100,000</t>
  </si>
  <si>
    <t>V510004</t>
  </si>
  <si>
    <t>75th Net Claims Percentile (C) should normally be greater than 50th Net Claims Percentile (B)</t>
  </si>
  <si>
    <t>B - C &lt;= £100,000</t>
  </si>
  <si>
    <t>V510028</t>
  </si>
  <si>
    <t>C (All Other)</t>
  </si>
  <si>
    <t>Should be greater than 75th Net Claims Percentile (C)</t>
  </si>
  <si>
    <t>V510033</t>
  </si>
  <si>
    <t>C (Total)</t>
  </si>
  <si>
    <t>V510005</t>
  </si>
  <si>
    <t>90th Net Claims Percentile (D) should normally be greater than 75th Net Claims Percentile (C)</t>
  </si>
  <si>
    <t>C - D &lt;= £100,000</t>
  </si>
  <si>
    <t>V510029</t>
  </si>
  <si>
    <t>D (All Other)</t>
  </si>
  <si>
    <t>V510034</t>
  </si>
  <si>
    <t>D (Total)</t>
  </si>
  <si>
    <t>V510006</t>
  </si>
  <si>
    <t>E (By Class)</t>
  </si>
  <si>
    <t>Should be greater than 90th Net Claims Percentile (D)</t>
  </si>
  <si>
    <t>95th Net Claims Percentile (E) should normally be greater than 90th Net Claims Percentile (D)</t>
  </si>
  <si>
    <t>D - E &lt;= £100,000</t>
  </si>
  <si>
    <t>V510030</t>
  </si>
  <si>
    <t>E (All Other)</t>
  </si>
  <si>
    <t>V510035</t>
  </si>
  <si>
    <t>V510007</t>
  </si>
  <si>
    <t>Should be greater than 95th Net Claims Percentile (E)</t>
  </si>
  <si>
    <t>99.5th Net Claims Percentile (F) should normally be greater than 95th Net Claims Percentile (E)</t>
  </si>
  <si>
    <t>V510031</t>
  </si>
  <si>
    <t>V510036</t>
  </si>
  <si>
    <t>V510008</t>
  </si>
  <si>
    <t>F (by Class)</t>
  </si>
  <si>
    <t>Is 99.5th Net Claims Percentile (F) &gt; net claims (A)</t>
  </si>
  <si>
    <t>99.5th net claims percentile (F) should be greater than Mean Net Claims (A)</t>
  </si>
  <si>
    <t>A - F &lt;= £100,000</t>
  </si>
  <si>
    <t>V510032</t>
  </si>
  <si>
    <t>V510009</t>
  </si>
  <si>
    <t>P510001</t>
  </si>
  <si>
    <t>F Total</t>
  </si>
  <si>
    <t xml:space="preserve"> = form 313, column I, row 5</t>
  </si>
  <si>
    <t>Development for 2021 (replaces V510013). . Validation Code does not appear in MDC.</t>
  </si>
  <si>
    <t>V510013</t>
  </si>
  <si>
    <t>Is Sum(Col F) = Form 313.3 - I5</t>
  </si>
  <si>
    <t>Total claims at the 99.5th percentile should match Form 313.3 - I5</t>
  </si>
  <si>
    <t>V510010</t>
  </si>
  <si>
    <t>Does F Total = F(i) Total</t>
  </si>
  <si>
    <t>ABS(F Total - F(i) Total) &lt;= £100,000</t>
  </si>
  <si>
    <t>V510011</t>
  </si>
  <si>
    <t>V510012</t>
  </si>
  <si>
    <t>V510014</t>
  </si>
  <si>
    <t>V510015</t>
  </si>
  <si>
    <t>V510016</t>
  </si>
  <si>
    <t>K5</t>
  </si>
  <si>
    <t>V510017</t>
  </si>
  <si>
    <t>V510018</t>
  </si>
  <si>
    <t>M2</t>
  </si>
  <si>
    <t>V510019</t>
  </si>
  <si>
    <t>N3</t>
  </si>
  <si>
    <t>V510020</t>
  </si>
  <si>
    <t>O4</t>
  </si>
  <si>
    <t>V510021</t>
  </si>
  <si>
    <t>P5</t>
  </si>
  <si>
    <t>V510022</t>
  </si>
  <si>
    <t>Q1</t>
  </si>
  <si>
    <t>V510023</t>
  </si>
  <si>
    <t>R2</t>
  </si>
  <si>
    <t>V510024</t>
  </si>
  <si>
    <t>S3</t>
  </si>
  <si>
    <t>V510025</t>
  </si>
  <si>
    <t>T4</t>
  </si>
  <si>
    <t>V510026</t>
  </si>
  <si>
    <t>U5</t>
  </si>
  <si>
    <t>511 Reserve Risk - Outputs</t>
  </si>
  <si>
    <t xml:space="preserve">
The table shows the ratios of net claims at the indicated percentiles to mean net claims. The table will be used by Lloyd's when assessing the appropriateness of the modelled claims volatility for individual classes and in aggregate.
No inputs are required for this section.</t>
  </si>
  <si>
    <t>Post Diversified Claims</t>
  </si>
  <si>
    <t>510.1(Row#)A</t>
  </si>
  <si>
    <t>510.1(Row#)E / 511.1(Row#)Mean Net Claims</t>
  </si>
  <si>
    <t>510.1(Row#)F / 511.1(Row#)Mean Net Claims</t>
  </si>
  <si>
    <t>510.1(Row#)G / 511.1(Row#)Mean Net Claims</t>
  </si>
  <si>
    <t>510.1(Row#)I(i) / 511.1(Row#)Mean Net Claims</t>
  </si>
  <si>
    <t>Test Class of Business 1</t>
  </si>
  <si>
    <t>510.1 A All other</t>
  </si>
  <si>
    <t>510.1 E All other / 511.1 Mean Net Claims All other</t>
  </si>
  <si>
    <t>510.1 F All other / 511.1 Mean Net Claims All other</t>
  </si>
  <si>
    <t>510.1 A Total</t>
  </si>
  <si>
    <t>510.1 E Total / 511.1 Mean Net Claims Total</t>
  </si>
  <si>
    <t>510.1 F Total / 511.1 Mean Net Claims Total</t>
  </si>
  <si>
    <t>The table compares the modelled aggregate result for net claims with full dependence and a sum of squares test result (SST) assuming zero correlation. Lloyd's will use the table to provide an initial indication of whether the level of diversification within reserve risk is appropriate. 
No inputs are required for this section.</t>
  </si>
  <si>
    <t>510.1 Sum(A)</t>
  </si>
  <si>
    <t>510.1 Sum(B)</t>
  </si>
  <si>
    <t>510.1 Sum(C)</t>
  </si>
  <si>
    <t>510.1 Sum(D)</t>
  </si>
  <si>
    <t>510.1 Sum(E)</t>
  </si>
  <si>
    <t>510.1 Sum(F)</t>
  </si>
  <si>
    <t>510.1 B Total</t>
  </si>
  <si>
    <t>510.1 C Total</t>
  </si>
  <si>
    <t>510.1 D Total</t>
  </si>
  <si>
    <t>510.1 E Total</t>
  </si>
  <si>
    <t>510.1 F Total</t>
  </si>
  <si>
    <t>511.2 Total Claims: Fully Dependent minus Modelled</t>
  </si>
  <si>
    <t>1 minus (511.2 Total Claims: Modelled / Fully Dependent)</t>
  </si>
  <si>
    <t>510.1 A Total
+ SQRT(SUMXMY2 ( 510.1 A , 510.1 B ))</t>
  </si>
  <si>
    <t>510.1 A Total
+ SQRT(SUMXMY2 ( 510.1 A , 510.1 C ))</t>
  </si>
  <si>
    <t>510.1 A Total
+ SQRT(SUMXMY2 ( 510.1 A , 510.1 D ))</t>
  </si>
  <si>
    <t>510.1 A Total
+ SQRT(SUMXMY2 ( 510.1 A , 510.1 E ))</t>
  </si>
  <si>
    <t>510.1 A Total
+ SQRT(SUMXMY2 ( 510.1 A , 510.1 F ))</t>
  </si>
  <si>
    <t>511.2 Total Claims: Modelled minus SST</t>
  </si>
  <si>
    <t>511.2 Total Claims: (Modelled less SST) / Modelled</t>
  </si>
  <si>
    <t>The graphs below show the joint exceedance probabilities from Question 2 in graphical form. Lloyd's will use the graphs when assessing whether the level of dependency between the three largest classes in terms of mean claims are appropriate.
No inputs are required for this section.</t>
  </si>
  <si>
    <t>520 Dependencies - Quantitative Inputs</t>
  </si>
  <si>
    <t>Premium Risk</t>
  </si>
  <si>
    <t>Reserve Risk</t>
  </si>
  <si>
    <t>Break Even Percentile – Reserve Risk</t>
  </si>
  <si>
    <t>Break Even Percentile – Premium Risk</t>
  </si>
  <si>
    <t>Joint Quantile Exceedance Probability</t>
  </si>
  <si>
    <t xml:space="preserve">
Complete the table below for total insurance risk and market risk. Enter all figures as % to four decimal places.
For market risk, the break even percentile corresponds to the percentile of the distribution at which a profit is realised from the different sources of market risk (i.e. favourable movements on foreign exchange, interest rate, equity prices, and so on). 
For insurance risk, the break-even percentile corresponds to the percentile of the distribution at which point at which an insurance loss (both underwriting and reserve) occurs. 
See the preceding question for an example of how to calculate exceedance probabilities.
</t>
  </si>
  <si>
    <t>Market Risk</t>
  </si>
  <si>
    <t>Break Even Percentile – Insurance Risk</t>
  </si>
  <si>
    <t>Break Even Percentile – Market Risk</t>
  </si>
  <si>
    <t xml:space="preserve">
Complete the table below for total insurance risk and reinsurance credit risk. Enter all figures as % to four decimal places.
For RI credit risk, the break even percentile corresponds to the percentile of the distribution at which there is no loss from default of reinsurance counterparties or profit from the release of the bad debt provision in the technical provisions. 
For insurance risk, the break-even percentile corresponds to the percentile of the distribution at which point at which an insurance loss (both underwriting and reserve) occurs.
See the first question for an example of how to calculate exceedance probabilities.
</t>
  </si>
  <si>
    <t>RI Credit Risk</t>
  </si>
  <si>
    <t>= 520.2 Break Even Percentile - Insurance Risk
0.0000%</t>
  </si>
  <si>
    <t>Break Even Percentile – RI Credit Risk</t>
  </si>
  <si>
    <t xml:space="preserve">
Complete the table below for total insurance risk and operational risk. Enter all figures as % to four decimal places.
See the first question for an example of how to calculate exceedance probabilities.
</t>
  </si>
  <si>
    <t>Break Even Percentile – Operational Risk</t>
  </si>
  <si>
    <t>Question 5</t>
  </si>
  <si>
    <t xml:space="preserve">
Complete the table for the SCR and SCR risk types on an ultimate basis, except for column U which is on a one-year basis.
The one-year SCR mean should agree with form 310, row 1, column A. 
The SCR mean and 99.5th should agree with form 310, row 2, columns A and G.
The 99.5th percentiles for the SCR risk types should agree with form 309, column G.
The means for insurance, premium and reserve risk should agree with form 314, section 1, rows 1 through 3, column A. 
The means for market risk should agree with form 314, section 2, row 9 , column D. 
For the risk margin, enter the amounts credited to reserve risk and/or  premium risk on an ultimate basis on form 309. The sum of these amounts should equal the total risk margin shown on form 312, total row, column P. (Refer to the SCR 2017 YOA Guidance 5.12.) Enter the risk margin amounts as positive values. 
For ENIDs, enter the amounts credited to premium and/or reserve risk on an ultimate basis on form 309 as a result of the allowance in the technical provisions for ENIDs with return periods lower than 1:200. (Refer to the SCR 2017 YOA Guidance 5.13.) Enter the ENIDs amounts as positive values. 
The means for credit risk and operational risk should be the means of the distributions used to produce the 1:200 amounts shown on form 309, column G. 
Enter all figures in GBP units.</t>
  </si>
  <si>
    <t>Y</t>
  </si>
  <si>
    <t>Mean (One-year)</t>
  </si>
  <si>
    <t>Risk Margin</t>
  </si>
  <si>
    <t>ENIDS</t>
  </si>
  <si>
    <t>99.5th Percentile</t>
  </si>
  <si>
    <t>Insurance risk</t>
  </si>
  <si>
    <t xml:space="preserve"> = 314.1 A1</t>
  </si>
  <si>
    <t xml:space="preserve"> = 312 P Total
w: if W1 &lt;&gt; W2 + W3</t>
  </si>
  <si>
    <t xml:space="preserve"> = 309.2 G1</t>
  </si>
  <si>
    <t>Premium risk</t>
  </si>
  <si>
    <t xml:space="preserve"> = 314.1 A2</t>
  </si>
  <si>
    <t xml:space="preserve"> = 309.2 G2</t>
  </si>
  <si>
    <t>Reserve risk</t>
  </si>
  <si>
    <t xml:space="preserve"> = 314.1 A3</t>
  </si>
  <si>
    <t xml:space="preserve"> = 309.2 G3</t>
  </si>
  <si>
    <t>Credit risk</t>
  </si>
  <si>
    <t xml:space="preserve"> = 309.2 G4</t>
  </si>
  <si>
    <t>Market risk</t>
  </si>
  <si>
    <t xml:space="preserve"> = 314.2 D9</t>
  </si>
  <si>
    <t xml:space="preserve"> = 309.2 G7</t>
  </si>
  <si>
    <t>Operational risk</t>
  </si>
  <si>
    <t xml:space="preserve"> = 309.2 G8</t>
  </si>
  <si>
    <t>SCR</t>
  </si>
  <si>
    <t>= 310.1 A1
v: if &lt;&gt; U1 + U4 + U5 + U6</t>
  </si>
  <si>
    <t xml:space="preserve"> = 310.1 A2
v: if &lt;&gt; V1 + V4 + V5 + V6</t>
  </si>
  <si>
    <t xml:space="preserve"> = 312 P Total</t>
  </si>
  <si>
    <t xml:space="preserve"> = 309.1 B1</t>
  </si>
  <si>
    <t>Question 6</t>
  </si>
  <si>
    <t>Complete the table for Insurance Risk excluding catastrophe on an ultimate basis.
 • Insurance Risk excluding catastrophe (Row 1) should include all earned claims, and unearned claims excluding catastrophe, i.e. consistent with figures reported in 500 and 510.
 • The total mean catastrophe risk and insurance risk excluding catastrophe should equal to mean insurance risk, i.e. Z1 + Z3 = 'Form 314.1 - A1'.
 • The total mean catastrophe risk and premium risk excluding catastrophe should equal to mean premium risk, i.e. Z2 + Z3 = 'Form 314.1 - A2'.</t>
  </si>
  <si>
    <t>Z</t>
  </si>
  <si>
    <t>AA</t>
  </si>
  <si>
    <t>AB</t>
  </si>
  <si>
    <t>AC</t>
  </si>
  <si>
    <t>ENIDs</t>
  </si>
  <si>
    <t>Insurance risk excluding Cat</t>
  </si>
  <si>
    <t>Premium risk excluding Cat</t>
  </si>
  <si>
    <t>Cat Risk</t>
  </si>
  <si>
    <r>
      <t xml:space="preserve">LCR </t>
    </r>
    <r>
      <rPr>
        <b/>
        <sz val="16"/>
        <color indexed="9"/>
        <rFont val="Arial"/>
        <family val="2"/>
      </rPr>
      <t>520 VALIDATIONS &amp; WARNINGS</t>
    </r>
  </si>
  <si>
    <t>V520001</t>
  </si>
  <si>
    <t>50th Joint Quantile Exceedance Probability should normally be between 50% AND 25%. Outside of this threshold implies there is a negative dependence at the 50th precentile</t>
  </si>
  <si>
    <t>V520002</t>
  </si>
  <si>
    <t>75th Joint Quantile Exceedance Probability should normally be between 25% AND  6.25%. Outside of this threshold implies there is a negative dependence at the 75th precentile</t>
  </si>
  <si>
    <t>V520003</t>
  </si>
  <si>
    <t>90th Joint Quantile Exceedance Probability should normally be between 10% AND  1%. Outside of this threshold implies there is a negative dependence at the 90th precentile</t>
  </si>
  <si>
    <t>V520004</t>
  </si>
  <si>
    <t>95th Joint Quantile Exceedance Probability should normally be between 5% AND  0.25%. Outside of this threshold implies there is a negative dependence at the 95th precentile</t>
  </si>
  <si>
    <t>V520005</t>
  </si>
  <si>
    <t>E5</t>
  </si>
  <si>
    <t>99.5th Joint Quantile Exceedance Probability should normally be between 0.5% AND  0.0025%. Outside of this threshold implies there is a negative dependence at the 99.5 precentile</t>
  </si>
  <si>
    <t>V520006</t>
  </si>
  <si>
    <t>50th Joint Quantile Exceedance Probability should normally be between 50% AND  25%. Outside of this threshold implies there is a negative dependence at the 50th precentile</t>
  </si>
  <si>
    <t>V520007</t>
  </si>
  <si>
    <t>V520008</t>
  </si>
  <si>
    <t>V520009</t>
  </si>
  <si>
    <t>V520010</t>
  </si>
  <si>
    <t>V520011</t>
  </si>
  <si>
    <t>K1</t>
  </si>
  <si>
    <t>V520012</t>
  </si>
  <si>
    <t>V520013</t>
  </si>
  <si>
    <t>M3</t>
  </si>
  <si>
    <t>V520014</t>
  </si>
  <si>
    <t>N4</t>
  </si>
  <si>
    <t>V520015</t>
  </si>
  <si>
    <t>O5</t>
  </si>
  <si>
    <t>V520016</t>
  </si>
  <si>
    <t>P1</t>
  </si>
  <si>
    <t>V520017</t>
  </si>
  <si>
    <t>Q2</t>
  </si>
  <si>
    <t>V520018</t>
  </si>
  <si>
    <t>R3</t>
  </si>
  <si>
    <t>V520019</t>
  </si>
  <si>
    <t>S4</t>
  </si>
  <si>
    <t>V520020</t>
  </si>
  <si>
    <t>T5</t>
  </si>
  <si>
    <t>V520021</t>
  </si>
  <si>
    <t>U7</t>
  </si>
  <si>
    <t>One-year mean SCR</t>
  </si>
  <si>
    <t>Is U7 = U1 + U4 + U5 + U6</t>
  </si>
  <si>
    <t>Sum of risk categories should equal total mean for one-year risk</t>
  </si>
  <si>
    <t>ABS(U7 - [U1 + U4 + U5 + U6]) &lt;= £100,000</t>
  </si>
  <si>
    <t>P520001</t>
  </si>
  <si>
    <t xml:space="preserve"> = form 310, column A, row 1</t>
  </si>
  <si>
    <t>V520028</t>
  </si>
  <si>
    <t>V7</t>
  </si>
  <si>
    <t>Ultimate mean SCR</t>
  </si>
  <si>
    <t>Is V7 = V1 + V4 + V5 + V6</t>
  </si>
  <si>
    <t>Sum of risk categories should equal total mean for ultimate as seen in LCR 310.1 - A2</t>
  </si>
  <si>
    <t>ABS(V7 - [V1 + V4 + V5 + V6]) &lt;= £100,000</t>
  </si>
  <si>
    <t>P520002</t>
  </si>
  <si>
    <t xml:space="preserve"> = form 310, column A, row 2</t>
  </si>
  <si>
    <t>V520024</t>
  </si>
  <si>
    <t>W1</t>
  </si>
  <si>
    <t>Ultimate Risk Margin Insurance Risk</t>
  </si>
  <si>
    <t>Is W1 = Sum(W2 + W3)</t>
  </si>
  <si>
    <t>Sum of Risk Margin allocated to Insurance Risk should equal the amounts credited to Premium and Reserve Risk.</t>
  </si>
  <si>
    <t>ABS(W1 - (W2 + W3)) &lt;= £100,000</t>
  </si>
  <si>
    <t>P520003</t>
  </si>
  <si>
    <t xml:space="preserve"> = Form 312, column P, Total</t>
  </si>
  <si>
    <t>P520004</t>
  </si>
  <si>
    <t>W7</t>
  </si>
  <si>
    <t>Ultimate Risk Margin SCR</t>
  </si>
  <si>
    <t>521 Dependencies - Outputs</t>
  </si>
  <si>
    <t>The graph shows the joint exceedance probabilities from Question 1 in graphical form. Lloyd's will use the graphs when assessing whether the level of dependency between total premium risk and reserve risk is appropriate.
No inputs are required for this section.</t>
  </si>
  <si>
    <t>The graph shows the joint exceedance probabilities from Question 2 in graphical form. Lloyd's will use the graphs when assessing whether the level of dependency between total insurance risk and market risk is appropriate.
No inputs are required for this section.</t>
  </si>
  <si>
    <t>The graph shows the joint exceedance probabilities from Question 3 in graphical form. Lloyd's will use the graphs when assessing whether the level of dependency between total insurance risk and RI credit risk is appropriate.
No inputs are required for this section.</t>
  </si>
  <si>
    <t>The graph shows the joint exceedance probabilities from Question 4 in graphical form. Lloyd's will use the graphs when assessing whether the level of dependency between total insurance risk and operational risk is appropriate.
No inputs are required for this section.</t>
  </si>
  <si>
    <t>The table compares the modelled aggregate result for insurance risk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insurance risk is appropriate. 
No inputs are required for this section.</t>
  </si>
  <si>
    <t>Mean  (adjusted)</t>
  </si>
  <si>
    <t>99.5th Percentile (adjusted)</t>
  </si>
  <si>
    <t xml:space="preserve">Premium risk </t>
  </si>
  <si>
    <t>= 520.5 V2 + 520.5 W2</t>
  </si>
  <si>
    <t>= 99.5th minus Mean</t>
  </si>
  <si>
    <t>= 520.5 W2 + 520.5 X2 + 520.5 Y2</t>
  </si>
  <si>
    <t>Insurance Risk (Fully Dependent)</t>
  </si>
  <si>
    <t>= 521.5 Mean Risk: Premium + Reserve</t>
  </si>
  <si>
    <t>= 521.5 99.5th Risk: Premium + Reserve</t>
  </si>
  <si>
    <t>Insurance Risk (Modelled)</t>
  </si>
  <si>
    <t>= 520.5 V1 + 520.5 W1</t>
  </si>
  <si>
    <t>= 521.5 Mean Insurance Risk:
Fully Dependent minus Modelled</t>
  </si>
  <si>
    <t>= 521.5 99.5th Insurance Risk:
Fully Dependent minus Modelled</t>
  </si>
  <si>
    <t>1 minus (521.5 Insurance Risk:
Modelled / Fully Dependent)</t>
  </si>
  <si>
    <t>Insurance Risk (SST)</t>
  </si>
  <si>
    <t>= 521.5 Mean Insurance Risk (SST)
 + SQRT(SUMXMY2 ( Premium risk 99.5th : Reserve risk 99.5th , Premium risk Mean : Reserve risk Mean ))</t>
  </si>
  <si>
    <t>= 521.5 Mean Insurance Risk:
Modelled minus SST</t>
  </si>
  <si>
    <t>= 521.5 99.5th Insurance Risk:
Modelled minus SST</t>
  </si>
  <si>
    <t>% Difference with Modelled Risk</t>
  </si>
  <si>
    <t>= 521.5 Insurance Risk:
(Modelled less SST) / Modelled</t>
  </si>
  <si>
    <t>The table compares the modelled aggregate result for all SCR risk types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SCR is appropriate. 
No inputs are required for this section</t>
  </si>
  <si>
    <t>= 520.5 W1 + 520.5 X1 + 520.5 Y1</t>
  </si>
  <si>
    <t>= 520.5 V4</t>
  </si>
  <si>
    <t>= 520.5 Y4</t>
  </si>
  <si>
    <t>= 520.5 V5</t>
  </si>
  <si>
    <t>= 520.5 Y5</t>
  </si>
  <si>
    <t>= 520.5 V6</t>
  </si>
  <si>
    <t>= 520.5 Y6</t>
  </si>
  <si>
    <t>SCR (Fully Dependent)</t>
  </si>
  <si>
    <t>= SUM (521.6 Mean: Insurance risk,
Credit risk, Market risk, Operational risk)</t>
  </si>
  <si>
    <t>= SUM (521.6 99.5th: Insurance risk,
Credit risk, Market risk, Operational risk)</t>
  </si>
  <si>
    <t>SCR (Modelled)</t>
  </si>
  <si>
    <t>= 520.5 V7 + 520.5 W1</t>
  </si>
  <si>
    <t xml:space="preserve">= 520.5 Y7 + 520.5 W1 + 520.5 X1 </t>
  </si>
  <si>
    <t>= 521.6 Mean SCR:
Fully Dependent minus Modelled</t>
  </si>
  <si>
    <t>= 521.6 99.5th SCR:
Fully Dependent minus Modelled</t>
  </si>
  <si>
    <t>= 1 minus
(521.6 SCR: Modelled / Fully Dependent)</t>
  </si>
  <si>
    <t>SCR (SST)</t>
  </si>
  <si>
    <t>= 521.6 Mean SCR (SST)
+ SQRT(SUMXMY2 ( [521.6 Mean: Insurance risk, Credit risk, Market risk, Operational risk] , [521.6 99.5th: Insurance risk, Credit risk, Market risk, Operational risk] ))</t>
  </si>
  <si>
    <t>= 521.6 Mean SCR: Modelled minus SST</t>
  </si>
  <si>
    <t>= 521.6 99.5th SCR: Modelled minus SST</t>
  </si>
  <si>
    <t>% Difference with Modelled SCR</t>
  </si>
  <si>
    <t>= 521.6 SCR:
(Modelled less SST) / Modelled</t>
  </si>
  <si>
    <t>Question 7</t>
  </si>
  <si>
    <t>The table compares the modelled aggregate result for insurance risk excluding catastrophe with full dependence and a sum of squares test result (SST) assuming zero correlation. The credit from the risk margin has been excluded from the mean and 99.5th values provided in Question 6. Lloyd's will use the table to provide an initial indication of whether the level of diversification within insurance risk is appropriate. 
No inputs are required for this section.</t>
  </si>
  <si>
    <t>= 520.6 Z2 + 520.6 AA2</t>
  </si>
  <si>
    <t>= 520.6 AA2 + 520.6 AB2 + 520.6 AC2</t>
  </si>
  <si>
    <t>= 520.5 V3 + 520.5 W3</t>
  </si>
  <si>
    <t>= 520.5 W3 + 520.5 X3 + 520.5 Y3</t>
  </si>
  <si>
    <t>Insurance Risk excluding Cat (Fully Dependent)</t>
  </si>
  <si>
    <t>= 521.7 Mean:
Premium risk Exc Cat + Reserve risk</t>
  </si>
  <si>
    <t>= 521.7 99.5th:
Premium risk Exc Cat + Reserve risk</t>
  </si>
  <si>
    <t>Insurance Risk excluding Cat (Modelled)</t>
  </si>
  <si>
    <t>= 520.6 Z1 + 520.6 AA1</t>
  </si>
  <si>
    <t>= 520.6 AA1 + 520.6 AB1 + 520.6 AC1</t>
  </si>
  <si>
    <t>= 521.7 Mean Insurance risk Exc Cat: Fully Dependent minus Modelled</t>
  </si>
  <si>
    <t>= 521.7 99.5th Insurance risk Exc Cat: Fully Dependent minus Modelled</t>
  </si>
  <si>
    <t>= 1 minus (521.7 Insurance risk Exc Cat: Modelled / Fully Dependent)</t>
  </si>
  <si>
    <t>Insurance Risk excluding Cat (SST)</t>
  </si>
  <si>
    <t>= 521.7 Mean Insurance risk Exc Cat (SST)
 + SQRT(SUMXMY2 ( [521.7 Mean: Premium risk Exc Cat, Reserve risk] , [521.7 99.5th: Premium risk Exc Cat, Reserve risk] ))</t>
  </si>
  <si>
    <t>= 521.7 Mean Insurance risk Exc Cat: Modelled minus SST</t>
  </si>
  <si>
    <t>= 521.7 99.5th Insurance risk Exc Cat: Modelled minus SST</t>
  </si>
  <si>
    <t>= 521.7 Insurance risk Exc Cat: (Modelled less SST) / Modelled</t>
  </si>
  <si>
    <t>p</t>
  </si>
  <si>
    <t>Fully Dependent</t>
  </si>
  <si>
    <t>Independent</t>
  </si>
  <si>
    <t>530 Reinsurance - Quantitative Inputs</t>
  </si>
  <si>
    <r>
      <t xml:space="preserve">This question relates to the amount of ultimate credit risk associated with different levels of reinsurance recoveries.
In the table below, enter in GBP units
• The ultimate reinsurance credit risk loss at the mean/percentile indicated in the top row
• The modelled ultimate reinsurance recovery at the indicated mean/percentile of reinsurance credit risk loss, gross of the reinsurance credit loss (all contracts)
• The modelled ultimate reinsurance recovery at the indicated mean/percentile of reinsurance credit risk loss, gross of the reinsurance credit loss (defaulting counterparties only)
Results may be based on an average of a small number of trials centred on the indicated percentile, if you believe this would be more appropriate. 
Example: the modelled 90th percentile of reinsurance credit risk is 2.8m, and the modelled reinsurance recoveries owed by all counterparties is 25m gross of the 2.8m. The gross recoveries owed by counterparties that do not default is 10m, and the gross recoveries owed by counterparties which are 2.8m in default is 15m. Enter 2.8m, 25m and 15m in rows two, three and four, respectively, under the “90th” column. 
The 99.5th percentile for RI credit risk loss </t>
    </r>
    <r>
      <rPr>
        <strike/>
        <sz val="10"/>
        <color rgb="FFFF0000"/>
        <rFont val="Segoe UI"/>
        <family val="2"/>
      </rPr>
      <t xml:space="preserve">should equal </t>
    </r>
    <r>
      <rPr>
        <sz val="10"/>
        <color rgb="FFFF0000"/>
        <rFont val="Segoe UI"/>
        <family val="2"/>
      </rPr>
      <t xml:space="preserve">will pre-populate from the </t>
    </r>
    <r>
      <rPr>
        <sz val="10"/>
        <rFont val="Segoe UI"/>
        <family val="2"/>
      </rPr>
      <t>ultimate reinsurance credit risk shown on form 309 row 5, column G.</t>
    </r>
  </si>
  <si>
    <t>RI credit risk distribution value</t>
  </si>
  <si>
    <t>RI credit risk loss on RI recovery</t>
  </si>
  <si>
    <t>v: if &lt; C1</t>
  </si>
  <si>
    <t>v: if &lt; D1</t>
  </si>
  <si>
    <r>
      <rPr>
        <b/>
        <strike/>
        <sz val="8"/>
        <color rgb="FFFF0000"/>
        <rFont val="Segoe UI"/>
        <family val="2"/>
      </rPr>
      <t>v: if &lt;&gt; 309.2 G5</t>
    </r>
    <r>
      <rPr>
        <b/>
        <sz val="8"/>
        <color rgb="FFFF0000"/>
        <rFont val="Segoe UI"/>
        <family val="2"/>
      </rPr>
      <t xml:space="preserve">
= 309.2 G5
v: if &lt; D1
w: if &lt; A1</t>
    </r>
  </si>
  <si>
    <t>RI recovery (gross) -
all counterparties</t>
  </si>
  <si>
    <t>RI recovery (gross) -
Defaulting counterparties</t>
  </si>
  <si>
    <t xml:space="preserve">This question relates to the level of reinsurance benefit to the SCR.
For the non-proportional component of the below table, the following basis should be used:
 • Reinsurance premiums and other associated costs, including commissions, of non-proportional reinsurance should not be removed from the model
 • Only the benefit of recoveries arising from non-proportional reinsurance should be removed
 • The resulting SCRs should be reported in the 'Adjusted SCR' row
For the 'total benefit' component of the below table, 
 • Reinsurance premiums and other associated costs, including commissions, of all reinsurance should not be removed from the model
 • The benefit of recoveries arising from all reinsurance should be removed
 • The resulting SCRs should be reported in the 'Adjusted SCR' row
Please comment on any limitations of extracting this information if applicable.
</t>
  </si>
  <si>
    <t>Reinsurance benefit</t>
  </si>
  <si>
    <t>Non-proportional benefit</t>
  </si>
  <si>
    <t>Total benefit</t>
  </si>
  <si>
    <t>One-year</t>
  </si>
  <si>
    <t>Base SCR</t>
  </si>
  <si>
    <t xml:space="preserve"> = 309.1 A1</t>
  </si>
  <si>
    <t>Adjusted SCR</t>
  </si>
  <si>
    <t>Benefit to SCR</t>
  </si>
  <si>
    <t xml:space="preserve"> = (G2 - G1) / G1
0.0%</t>
  </si>
  <si>
    <t xml:space="preserve"> = (H2 - H1) / H1
0.0%</t>
  </si>
  <si>
    <t xml:space="preserve"> = (I2 - I1) / I1
0.0%</t>
  </si>
  <si>
    <t xml:space="preserve"> = (J2 - J1) / J1
0.0%</t>
  </si>
  <si>
    <r>
      <t xml:space="preserve">LCR </t>
    </r>
    <r>
      <rPr>
        <b/>
        <sz val="16"/>
        <color indexed="9"/>
        <rFont val="Arial"/>
        <family val="2"/>
      </rPr>
      <t>530 VALIDATIONS &amp; WARNINGS</t>
    </r>
  </si>
  <si>
    <t>P530001</t>
  </si>
  <si>
    <t>99.5th - "RI credit risk loss on RI recovery"</t>
  </si>
  <si>
    <t xml:space="preserve"> = form 309, column G, row 5</t>
  </si>
  <si>
    <t>Development for 2021 (replaces V530001). Validation Code does not appear in MDC.</t>
  </si>
  <si>
    <t>V530001</t>
  </si>
  <si>
    <t>Should be equal to form 309, row 5, column G</t>
  </si>
  <si>
    <t>RI credit risk at the 99.5th percentile should match Form 309.2 - G5</t>
  </si>
  <si>
    <t>V530002</t>
  </si>
  <si>
    <t>RI credit risk loss on RI recovery: 75th percentile</t>
  </si>
  <si>
    <t>V530003</t>
  </si>
  <si>
    <t>RI credit risk loss on RI recovery: 90th percentile</t>
  </si>
  <si>
    <t>V530004</t>
  </si>
  <si>
    <t>RI credit risk loss on RI recovery: 95th percentile</t>
  </si>
  <si>
    <t>V530005</t>
  </si>
  <si>
    <t>RI credit risk loss on RI recovery: 99.5th percentile</t>
  </si>
  <si>
    <t>The 99.5th percentile must be greater than or equal to the 95th percentile</t>
  </si>
  <si>
    <t>V530006</t>
  </si>
  <si>
    <t>Is F1 &gt;= A1</t>
  </si>
  <si>
    <t>The 99.5th percentile must be greater than or equal to the Mean</t>
  </si>
  <si>
    <t>A1 - F1 &lt;= £100,000</t>
  </si>
  <si>
    <t>531 Reinsurance - Outputs</t>
  </si>
  <si>
    <t>The table compares the RI credit risk losses to the recoveries gross of those losses at different percentiles of RI credit risk loss. Lloyd's will use the table to provide an initial indication of whether the severity of RI credit risk loss is appropriate relative to the modelled RI recoveries.
No inputs are required for this section.</t>
  </si>
  <si>
    <t>RI  credit risk loss on RI recovery</t>
  </si>
  <si>
    <t>= 530 A1</t>
  </si>
  <si>
    <t>= 530 B1</t>
  </si>
  <si>
    <t>= 530 C1</t>
  </si>
  <si>
    <t>= 530 D1</t>
  </si>
  <si>
    <t>= 530 E1</t>
  </si>
  <si>
    <t>= 530 F1</t>
  </si>
  <si>
    <t>= 530 A2</t>
  </si>
  <si>
    <t>= 530 B2</t>
  </si>
  <si>
    <t>= 530 C2</t>
  </si>
  <si>
    <t>= 530 D2</t>
  </si>
  <si>
    <t>= 530 E2</t>
  </si>
  <si>
    <t>= 530 F2</t>
  </si>
  <si>
    <t>= 530 A3</t>
  </si>
  <si>
    <t>= 530 B3</t>
  </si>
  <si>
    <t>= 530 C3</t>
  </si>
  <si>
    <t>= 530 D3</t>
  </si>
  <si>
    <t>= 530 E3</t>
  </si>
  <si>
    <t>= 530 F3</t>
  </si>
  <si>
    <t>RI credit risk loss vs. RI recovery (Gross) - all counterparties</t>
  </si>
  <si>
    <t>= 531.1 RI credit risk loss on RI recovery / ABS (531.1 RI recovery gross all counterparties)</t>
  </si>
  <si>
    <t>RI credit risk loss vs. RI recovery (Gross) - defaulting counterparties</t>
  </si>
  <si>
    <t>= 531.1 RI credit risk loss on RI recovery / ABS (531.1 RI recovery gross Defaulting counterparties)</t>
  </si>
  <si>
    <t>= 531.1 RI credit risk loss on RI recovery / ABS (531.1 RI recovery gross Defaulting counterparties)
w: if &lt; 50%</t>
  </si>
  <si>
    <r>
      <t xml:space="preserve">LCR </t>
    </r>
    <r>
      <rPr>
        <b/>
        <sz val="16"/>
        <color indexed="9"/>
        <rFont val="Arial"/>
        <family val="2"/>
      </rPr>
      <t>531 VALIDATIONS &amp; WARNINGS</t>
    </r>
  </si>
  <si>
    <t>V531001</t>
  </si>
  <si>
    <t>530 F1 / ABS (530 F3)</t>
  </si>
  <si>
    <t>99.5th - "RI credit risk loss vs. RI recovery (Gross) - defaulting counterparties"</t>
  </si>
  <si>
    <t>Should be more than or equal to 50%</t>
  </si>
  <si>
    <t>Lloyd's requires a loss given default of 50%.</t>
  </si>
  <si>
    <t>540 Post Diversified Risks - Quantitative Inputs</t>
  </si>
  <si>
    <t>Since the 2015 YOA SCR submission, all agents are required to use a standardised approach for calculation the post diversification amounts shown in column G of form 309. This method requires averaging SCR risk types over a range of simulations after sorting by size of the simulated balance sheet position. It must be applied to both one-year and ultimate SCR risk types. Refer to the Notes to the Supplementary Questionnaire on lloyds.com for a detailed example.
The first step in the methodology is to sort the simulated SCR risk types by ascending size of the balance sheet position. (The one year and ultimate balance sheet distributions are shown on form 310. The SCR is the VaR99.5 of the balance sheet position.)  Agents are not required to provide Lloyd's with the sorted simulations, unless specifically requested to do so.
The second step is to define the upper and lower bounds of the range of ranked simulations over which the post diversification amounts are to be calculated. This step is performed in the table on the right. These bounds will be used in Question 3.
Enter the number of simulations used for the model run(s) used to calculate the SCR shown on your submitted LCR. 
Enter the values of the ultimate SCR (in GBP) corresponding to the upper and lower bounds of the ranked simulations.
If your SCR is based on an average of several runs, enter the total number of simulations from all runs. For example, if your SCR is based on an average of SCRs from five runs of ten thousand simulations, enter 50000.</t>
  </si>
  <si>
    <t>Simulations</t>
  </si>
  <si>
    <t>Values</t>
  </si>
  <si>
    <t>No. of simulations</t>
  </si>
  <si>
    <t>SCR Percentile</t>
  </si>
  <si>
    <t>Confidence Level for Range</t>
  </si>
  <si>
    <t>Confidence Interval</t>
  </si>
  <si>
    <t>= A5 minus A6</t>
  </si>
  <si>
    <t>SCR - Upper bound</t>
  </si>
  <si>
    <t>SCR - Lower bound</t>
  </si>
  <si>
    <t xml:space="preserve">The submitted one-year and ultimate SCRs, as submitted on form 309 table 1, will show here.
</t>
  </si>
  <si>
    <t>One-Year</t>
  </si>
  <si>
    <t>Syndicate SCR (as at 1st January in the Proposed Underwriting Year)</t>
  </si>
  <si>
    <t xml:space="preserve"> = 309 A1</t>
  </si>
  <si>
    <t xml:space="preserve"> = 309 B1</t>
  </si>
  <si>
    <t>The third step is to calculate the averages of the SCR risk types over the range of simulations determined in Question 1.
For example, if you entered 50,000 simulations, the upper bound will be simulation 49781, and the lower bound will be simulation 49720. The value entered for one-year insurance risk should be the average value of insurance risk over simulations 49720 through 49781, after sorting the one-year simulations in ascending order of the one-year balance sheet position.
The CI SCR is the average of the simulated balance sheet positions over the range.
If your submitted SCR is based on outputs from several runs, you may either derive the averages from a single run, or from an average of all runs combined.
Enter all figures in GBP units.</t>
  </si>
  <si>
    <t>Risk Groups</t>
  </si>
  <si>
    <t>Confidence Interval Risk type averages</t>
  </si>
  <si>
    <t xml:space="preserve">  Premium risk </t>
  </si>
  <si>
    <t xml:space="preserve">  Reserve risk</t>
  </si>
  <si>
    <t xml:space="preserve">  RI credit risk</t>
  </si>
  <si>
    <t xml:space="preserve">  Other credit risk</t>
  </si>
  <si>
    <t xml:space="preserve">CI SCR </t>
  </si>
  <si>
    <t>541 Post Diversified Risks - Outputs</t>
  </si>
  <si>
    <t>The table shows the percentage difference between the ultimate SCR reported on the LCR form 309 and the upper and lower bounds of the 95% confidence range used to calculate the LCR post diversified amounts. These percentages are a measure of simulation error.
No inputs are required for this section.</t>
  </si>
  <si>
    <t>= 309 B1</t>
  </si>
  <si>
    <t>SCR - upper bound</t>
  </si>
  <si>
    <t>= 540.1 B5</t>
  </si>
  <si>
    <t>= 541.1: (SCR Upper bound minus Ultimate SCR) / Ultimate SCR</t>
  </si>
  <si>
    <t>SCR - lower bound</t>
  </si>
  <si>
    <t>= 540.1 B6</t>
  </si>
  <si>
    <t>= 541.1: (SCR Lower bound minus Ultimate SCR) / Ultimate SCR</t>
  </si>
  <si>
    <t>The table shows the values to be reported on the LCR form 309, column G as the post diversification amounts.
No inputs are required for this section.</t>
  </si>
  <si>
    <t>Scale Factors</t>
  </si>
  <si>
    <t>= 540.2 C1 / 540.3 E9</t>
  </si>
  <si>
    <t>= 540.2 D1 / 540.3 F9</t>
  </si>
  <si>
    <t>Form 309 Post-Diversification Risks</t>
  </si>
  <si>
    <t>= 541.2 One-Year:
Premium risk + Reserve risk</t>
  </si>
  <si>
    <t>= 541.2 Ultimate:
Premium risk + Reserve risk</t>
  </si>
  <si>
    <t>= 540.2 E2 *
541.2 One-Year Scale Factor</t>
  </si>
  <si>
    <t>= 540.2 F2 *
541.2 Ultimate Scale Factor</t>
  </si>
  <si>
    <t>= 540.2 E3 *
541.2 One-Year Scale Factor</t>
  </si>
  <si>
    <t>= 540.2 F3 *
541.2 Ultimate Scale Factor</t>
  </si>
  <si>
    <t>= 541.2 One-Year:
RI credit risk + Other credit risk</t>
  </si>
  <si>
    <t>= 541.2 Ultimate:
RI credit risk + Other credit risk</t>
  </si>
  <si>
    <t>Reinsurance credit risk</t>
  </si>
  <si>
    <t>= 540.2 E5 *
541.2 One-Year Scale Factor</t>
  </si>
  <si>
    <t>= 540.2 F5 *
541.2 Ultimate Scale Factor</t>
  </si>
  <si>
    <t>Other credit risk</t>
  </si>
  <si>
    <t>= 540.2 E6 *
541.2 One-Year Scale Factor</t>
  </si>
  <si>
    <t>= 540.2 F6 *
541.2 Ultimate Scale Factor</t>
  </si>
  <si>
    <t>= 540.2 E7 *
541.2 One-Year Scale Factor</t>
  </si>
  <si>
    <t>= 540.2 F7 *
541.2 Ultimate Scale Factor</t>
  </si>
  <si>
    <t>= 540.2 E8 *
541.2 One-Year Scale Factor</t>
  </si>
  <si>
    <t>= 540.2 F8 *
541.2 Ultimate Scale Factor</t>
  </si>
  <si>
    <t>= 541.2 One-Year:
Insurance risk + Credit risk + Market risk + Operational risk</t>
  </si>
  <si>
    <t>= 541.2 Ultimate:
Insurance risk + Credit risk + Market risk + Operational risk</t>
  </si>
  <si>
    <t>550 LCR vs SBF Reconciliation</t>
  </si>
  <si>
    <t>The premium volume and loss ratio assumptions for new business within the LCR submissions should be consistent with the relevant SBF they accompany in the year-end CiL submission.
In the table on the right, enter in GBP units to one decimal place: 
• The net premium for the proposed YoA as inputted in the LCR and the SBF. The net premium for the LCR is  from LCR form 313, section 1, row 1, column D and the net premium for the SBF can be obtained from SBF form 167, column D, total.
• The net insurance claims as inputted in the LCR and the SBF. The figure for the LCR is  from LCR form 311, section 2, Proposed Underwriting Year YoA, column L and the figure for the SBF can be obtained from SBF form 105s, column N, total.
Enter all values as positive amounts.
Agents are expected to provide comments where there are differences between the LCR and SBF.</t>
  </si>
  <si>
    <t>LCR and SBF reconciliations</t>
  </si>
  <si>
    <t>LCR</t>
  </si>
  <si>
    <t>SBF</t>
  </si>
  <si>
    <t>Difference 
(absolute)</t>
  </si>
  <si>
    <t>Difference 
(relative)</t>
  </si>
  <si>
    <t>Net premium</t>
  </si>
  <si>
    <t>= 313.1 D1</t>
  </si>
  <si>
    <t>= A1 - B1</t>
  </si>
  <si>
    <t>=1 - (A1/B1)
w: if ABS(D1) &gt; 2% &amp; ABS(C1) &gt; £1m)</t>
  </si>
  <si>
    <t>Net claims</t>
  </si>
  <si>
    <t>= 311.2 PY YoA col L</t>
  </si>
  <si>
    <t>= A2 - B2</t>
  </si>
  <si>
    <t>=1 - (A2/B2)
w: if ABS(D2) &gt; 2% &amp; ABS(C2) &gt; £1m)</t>
  </si>
  <si>
    <t>The profit (mean) assumptions for new business within the LCR submissions is not on the same basis as mean profit in the relevant SBF they accompany in the year-end CiL submission. 
Hence the mean profit in the SBF and LCR may be different for a few reasons. Some of the reasons for difference is captured in the table. This list is not exhaustive. "Other" should include all other items used to reconcile the entries in SBF and LCR. Brief explanation of the items included in "Other" should be included.
The reasons for difference will assist Lloyd’s in the SCR reviews and for LIM validation.    
In the table on the right, enter in GBP units: 
• The SBF profit/(loss) for the period can be obtained from SBF form 100s line 16 column C
• The SBF total investment return can be obtained from SBF form 100s line 14 column C
• The LCR Premium risk mean can be obtained from LCR form 314 table 1
• The ULO profit in net best estimate liabilities can be obtained from LCR form 312 table 2 column O
• The accrual of managing agent profit commission would be obtained from the syndicate's internal model if this has been modelled explicitly. If this has been modelled explicitly, further details of the methodology and assumptions used are expected to be provided.
If there is an entry in the 'Other' section, agents are expected to provide comments to explain the source of the entry.
Values should be entered as a positive amount if this increases the profit amount, and negative amounts if these decrease the profit amount.</t>
  </si>
  <si>
    <r>
      <rPr>
        <b/>
        <strike/>
        <sz val="10"/>
        <color rgb="FFFF0000"/>
        <rFont val="Segoe UI"/>
        <family val="2"/>
      </rPr>
      <t>A</t>
    </r>
    <r>
      <rPr>
        <b/>
        <sz val="10"/>
        <color rgb="FFFF0000"/>
        <rFont val="Segoe UI"/>
        <family val="2"/>
      </rPr>
      <t xml:space="preserve">  E</t>
    </r>
  </si>
  <si>
    <r>
      <rPr>
        <b/>
        <strike/>
        <sz val="10"/>
        <color rgb="FFFF0000"/>
        <rFont val="Segoe UI"/>
        <family val="2"/>
      </rPr>
      <t>B</t>
    </r>
    <r>
      <rPr>
        <b/>
        <sz val="10"/>
        <color rgb="FFFF0000"/>
        <rFont val="Segoe UI"/>
        <family val="2"/>
      </rPr>
      <t xml:space="preserve">  F</t>
    </r>
  </si>
  <si>
    <t>Item</t>
  </si>
  <si>
    <t>Amount</t>
  </si>
  <si>
    <t>Comment</t>
  </si>
  <si>
    <t>SBF Profit/(Loss) for the period</t>
  </si>
  <si>
    <t>SBF Total Investment return</t>
  </si>
  <si>
    <t>SBF Profit excl. Investment return</t>
  </si>
  <si>
    <t>= E1 minus E2</t>
  </si>
  <si>
    <t>LCR Premium risk mean</t>
  </si>
  <si>
    <t>= 314.1 A2 
(rev signage)</t>
  </si>
  <si>
    <t>ULO profit in best estimate liabilities</t>
  </si>
  <si>
    <t>= 312.2 col O ULO
(rev signage)</t>
  </si>
  <si>
    <t>RM allocated to Premium risk</t>
  </si>
  <si>
    <t>= 520.5 W2</t>
  </si>
  <si>
    <t>Binary event credit</t>
  </si>
  <si>
    <t>= 520.5 X2</t>
  </si>
  <si>
    <t>Accrual of managing agent profit commission*</t>
  </si>
  <si>
    <t>LCR Premium risk mean (adjusted)</t>
  </si>
  <si>
    <t>= E4 + E5 - E6 - E7 + E8 + E9</t>
  </si>
  <si>
    <t>SBF less LCR (adjusted)</t>
  </si>
  <si>
    <t>= E3 minus E10</t>
  </si>
  <si>
    <r>
      <t xml:space="preserve">LCR </t>
    </r>
    <r>
      <rPr>
        <b/>
        <sz val="16"/>
        <color indexed="9"/>
        <rFont val="Arial"/>
        <family val="2"/>
      </rPr>
      <t>550 VALIDATIONS &amp; WARNINGS</t>
    </r>
  </si>
  <si>
    <t>V550001</t>
  </si>
  <si>
    <t>Difference (Relative) LCR v SBF PY Net Premium</t>
  </si>
  <si>
    <t>Should be less than 2% OR ABS(D1) can be more than 2% ONLY where absolute difference (ABS(C1)) is less than £1m.</t>
  </si>
  <si>
    <t>The difference in new business net premium from SBF and LCR should be consistent.</t>
  </si>
  <si>
    <t>V550002</t>
  </si>
  <si>
    <t>Difference (Relative) LCR v SBF Net Claims</t>
  </si>
  <si>
    <t>Should be less than 2% OR ABS(D2) can be more than 2% ONLY where absolute difference (ABS(C2)) is less than £1m.</t>
  </si>
  <si>
    <t>The difference in new business net claims from SBF and LCR should be consistent.</t>
  </si>
  <si>
    <t>560 YOA SCR Inputs</t>
  </si>
  <si>
    <t>This question relates to the split of ultimate SCR across open years of account (YOA).
The information on this sheet will be used to validate the YOA allocation to members produced from Lloyd's Internal Model. This should help identify any anomalies that could lead to inequitable allocation or unjustified capital releases.
If the syndicate has unnaturally open back years then select 'Yes' from the dropdown and fill in the SCR for the extra open years.
Method: 
If agents are able to allocate SCR to YOA then they are encouraged to do this. However, it may be easier to use a risk category (e.g. insurance/premium/reserve risk) as a proxy for the SCR in the calculations of proportions of SCR allocated to each open year.  The method of allocation should be consistent with that in the '540 - Post Diversified Risks - Quantitative Inputs' worksheet.
When allocating using a risk category as a proxy for SCR, agents should order simulations by the risk category and calculate the averages for each open YOA over the appropriate range of simulations. These should then be used to calculate the proportion of the risk category in each YOA and be multiplied by the ultimate SCR to get the SCR split by YOA.
For example, if you ran 50,000 simulations, the upper bound will be simulation 49781, and the lower bound will be simulation 49720. The value of the chosen risk category for YOA used in the above calculation should be the average value of the risk distribution for the YOA over simulations 49720 through 49781, after sorting the simulations in ascending order of the chosen risk category.
If your submitted SCR is based on outputs from several runs, you may either derive the averages from a single run, or from an average of all runs combined.
Enter all figures in GBP units.</t>
  </si>
  <si>
    <t>Does this syndicate have any unnaturally open back years?</t>
  </si>
  <si>
    <t>v: if blank</t>
  </si>
  <si>
    <t>YOA</t>
  </si>
  <si>
    <t>% Split</t>
  </si>
  <si>
    <t>SCR (Ultimate) Split</t>
  </si>
  <si>
    <t>=PY</t>
  </si>
  <si>
    <t>w: if &lt;&gt; 0 &amp; 311.2 (YOA) col L = 0
w: if = 0 &amp; 311.2 (YOA) col L &lt;&gt; 0</t>
  </si>
  <si>
    <t>= SCR Split / Total</t>
  </si>
  <si>
    <t>=PY-1</t>
  </si>
  <si>
    <t>=PY-2</t>
  </si>
  <si>
    <t>[PY-3] ---&gt;</t>
  </si>
  <si>
    <t>w: if &lt;&gt; blank &amp; 
open back years = No</t>
  </si>
  <si>
    <t>[PY-4] ---&gt;</t>
  </si>
  <si>
    <t>[PY-5] ---&gt;</t>
  </si>
  <si>
    <t>[PY-6] ---&gt;</t>
  </si>
  <si>
    <t>= 309.1 B1
v: if &lt;&gt; SUM(SCR Split)</t>
  </si>
  <si>
    <t>=PY-3</t>
  </si>
  <si>
    <t>=PY-4</t>
  </si>
  <si>
    <t>=PY-5</t>
  </si>
  <si>
    <t>=PY-6</t>
  </si>
  <si>
    <r>
      <t xml:space="preserve">LCR </t>
    </r>
    <r>
      <rPr>
        <b/>
        <sz val="16"/>
        <color indexed="9"/>
        <rFont val="Arial"/>
        <family val="2"/>
      </rPr>
      <t>560 VALIDATIONS &amp; WARNINGS</t>
    </r>
  </si>
  <si>
    <t>P560001</t>
  </si>
  <si>
    <t>SCR Total</t>
  </si>
  <si>
    <t>YOA SCR Total</t>
  </si>
  <si>
    <t xml:space="preserve"> = form 309, column B, row 1</t>
  </si>
  <si>
    <t>V560001</t>
  </si>
  <si>
    <t>Is Sum(YOA SCR) = Total SCR</t>
  </si>
  <si>
    <t>Total of SCR splits by open YOA should match Form 309.1 - B1</t>
  </si>
  <si>
    <t>ABS(Sum(YOA SCR) - Total SCR) &lt;= £100,000</t>
  </si>
  <si>
    <t>V560002</t>
  </si>
  <si>
    <t>Unnaturally Open Back Year Dropdown</t>
  </si>
  <si>
    <t>Error: RICB Modelled question must be populated.</t>
  </si>
  <si>
    <t>Is UOBY &lt;&gt; blank</t>
  </si>
  <si>
    <t>An answer must be provided for the RICB modelled question. Error generated due to field being left blank or selected value doesn't match "Yes" or "No"</t>
  </si>
  <si>
    <t>V560003</t>
  </si>
  <si>
    <t>YOA PY-3</t>
  </si>
  <si>
    <t>YOA (PY-3)</t>
  </si>
  <si>
    <t>Is UOBY = No &amp; YOA PY-3 = 0</t>
  </si>
  <si>
    <t>YOA should not be inputted if unnaturally open back years have not been explictly declared.</t>
  </si>
  <si>
    <t>V560004</t>
  </si>
  <si>
    <t>YOA PY-4</t>
  </si>
  <si>
    <t>YOA (PY-4)</t>
  </si>
  <si>
    <t>Is UOBY = No &amp; YOA PY-4 = 0</t>
  </si>
  <si>
    <t>V560005</t>
  </si>
  <si>
    <t>YOA PY-5</t>
  </si>
  <si>
    <t>YOA (PY-5)</t>
  </si>
  <si>
    <t>Is UOBY = No &amp; YOA PY-5 = 0</t>
  </si>
  <si>
    <t>V560006</t>
  </si>
  <si>
    <t>YOA PY-6</t>
  </si>
  <si>
    <t>YOA (PY-6)</t>
  </si>
  <si>
    <t>Is UOBY = No &amp; YOA PY-6 = 0</t>
  </si>
  <si>
    <t>V560007</t>
  </si>
  <si>
    <t>SCR PY</t>
  </si>
  <si>
    <t>YOA SCR PY</t>
  </si>
  <si>
    <t>Is SCR PY &lt;&gt; 0 &amp; 311.2 YOA PY &lt;&gt; 0</t>
  </si>
  <si>
    <t>An SCR amount should be inputted where there are Total Claims existing on form 311.</t>
  </si>
  <si>
    <t>V560008</t>
  </si>
  <si>
    <t>SCR PY-1</t>
  </si>
  <si>
    <t>YOA SCR PY-1</t>
  </si>
  <si>
    <t>Is SCR PY-1 &lt;&gt; 0 &amp; 311.2 YOA PY-1 &lt;&gt; 0</t>
  </si>
  <si>
    <t>V560009</t>
  </si>
  <si>
    <t>SCR PY-2</t>
  </si>
  <si>
    <t>YOA SCR PY-2</t>
  </si>
  <si>
    <t>Is SCR PY-2 &lt;&gt; 0 &amp; 311.2 YOA PY-2 &lt;&gt; 0</t>
  </si>
  <si>
    <t>561 Plan Loss Ratios and Parameterisation</t>
  </si>
  <si>
    <t xml:space="preserve">
This question is to compare SBF and modelled loss ratios.
Complete the tables below for the proposed YoA.
• The class names should be those used in your internal model.
• If the number of classes exceeds fifteen, you may either show the results for the additional classes individually (click on the + box on the left to expand the collapsed rows) or combine in “All Other”.
• Net Premium is for the proposed YoA only. The total should be consistent with the proposed YoA total in LCR form 313 row 1, column D. 
• Loss ratios should be in % to 2 d.p.
• "Gross Net" means gross of reinsurance but net of acquisition costs.
• Loss ratios are undiscounted net ultimate for the proposed YoA. The total plan loss ratio should reconcile with the latest SBF.
• CoVs are net net excluding catastrophe losses and applicable for proposed YoA. This will include both attritional and large claims. 
• The CoVs should be calculated in terms of the resulting loss ratio distribution.
• CoVs should be in % to 2 d.p.
Please refer to sections 1.12-1.15 of the 2019 YoA SCR Guidance.</t>
  </si>
  <si>
    <t>Gross Net Premium</t>
  </si>
  <si>
    <t>Plan loss ratio (Gross Net)</t>
  </si>
  <si>
    <t>Modelled loss ratio (Gross Net)</t>
  </si>
  <si>
    <t>Difference</t>
  </si>
  <si>
    <t>Net Net Premium</t>
  </si>
  <si>
    <t>Plan loss ratio (Net Net)</t>
  </si>
  <si>
    <t>Modelled loss ratio (Net net)</t>
  </si>
  <si>
    <t>Comments</t>
  </si>
  <si>
    <t>Ultimate Gross Net CoV excl. cat</t>
  </si>
  <si>
    <t>One-Year Gross Net CoV excl. cat</t>
  </si>
  <si>
    <t>Ultimate Net Net CoV excl. cat</t>
  </si>
  <si>
    <t>One-Year Net Net CoV excl. cat</t>
  </si>
  <si>
    <t>= 561.1 Gross Net Loss Ratio: Plan minus Modelled</t>
  </si>
  <si>
    <t>= 561.1 Net Net Loss Ratio: Plan minus Modelled</t>
  </si>
  <si>
    <r>
      <rPr>
        <sz val="10"/>
        <rFont val="Segoe UI"/>
        <family val="2"/>
      </rPr>
      <t>= 313 A1 minus 313 B1</t>
    </r>
    <r>
      <rPr>
        <sz val="10"/>
        <color theme="0"/>
        <rFont val="Segoe UI"/>
        <family val="2"/>
      </rPr>
      <t xml:space="preserve">
</t>
    </r>
    <r>
      <rPr>
        <sz val="10"/>
        <color rgb="FFFF0000"/>
        <rFont val="Segoe UI"/>
        <family val="2"/>
      </rPr>
      <t>w: if &lt;&gt; SUM(A)</t>
    </r>
  </si>
  <si>
    <t>= Sumproduct
(col A , col B) / A Total</t>
  </si>
  <si>
    <t>= Sumproduct
(col A , col C) / A Total</t>
  </si>
  <si>
    <r>
      <rPr>
        <sz val="10"/>
        <rFont val="Segoe UI"/>
        <family val="2"/>
      </rPr>
      <t>= 313 D1</t>
    </r>
    <r>
      <rPr>
        <sz val="10"/>
        <color theme="0"/>
        <rFont val="Segoe UI"/>
        <family val="2"/>
      </rPr>
      <t xml:space="preserve">
</t>
    </r>
    <r>
      <rPr>
        <sz val="10"/>
        <color rgb="FFFF0000"/>
        <rFont val="Segoe UI"/>
        <family val="2"/>
      </rPr>
      <t>w: if &lt;&gt; SUM(E)</t>
    </r>
  </si>
  <si>
    <t>= Sumproduct
(col E , col F) / E Total</t>
  </si>
  <si>
    <t>= Sumproduct
(col E , col G) / E Total</t>
  </si>
  <si>
    <t xml:space="preserve">
Complete the table on the below for the data used for parameterisation.
• The class names should be those used in your internal model.
• The number of years historical data available refers to the data available internally from writing the class, while the subsequent columns refer to the subset of this experience which is actually used for parameterisation purposes.
• Comments should focus on justification of the selected years, noting any exclusions, material expert judgements or benchmarks used.
It is accepted that the parameters selected are derived in combination with expert judgement. As guidance please consider full credibility to apply if: you use data volatility metrics to inform parameterisation based on these years of data with no allowance for credibility weighting between years with an expectation that they are appropriately represented by the distribution, i.e. they are not considered to be outlying experience which the distribution is not designed to capture, though they could represent relatively favourable/adverse experience in the distribution.
Please refer to sections 1.16-1.17 of the 2019 YoA SCR Guidance.</t>
  </si>
  <si>
    <t>Number of years of historical data available</t>
  </si>
  <si>
    <t>Number of years considered for parameterisation
(i.e. given either full or partial credibility)</t>
  </si>
  <si>
    <t>Number of years given full credibility for parameterisation</t>
  </si>
  <si>
    <r>
      <t xml:space="preserve">LCR </t>
    </r>
    <r>
      <rPr>
        <b/>
        <sz val="16"/>
        <color indexed="9"/>
        <rFont val="Arial"/>
        <family val="2"/>
      </rPr>
      <t>561 VALIDATIONS &amp; WARNINGS</t>
    </r>
  </si>
  <si>
    <t>V561001</t>
  </si>
  <si>
    <t>A Total</t>
  </si>
  <si>
    <t>Does Sum(col A) = A Total</t>
  </si>
  <si>
    <t>Gross Net Premium: The sum of column A should equal the Total.</t>
  </si>
  <si>
    <t>ABS(Sum(col A) - A Total) &lt;= £100,000</t>
  </si>
  <si>
    <t>V561002</t>
  </si>
  <si>
    <t>E Total</t>
  </si>
  <si>
    <t>Does Sum(col E) = E Total</t>
  </si>
  <si>
    <t>Net Net Premium: The sum of column E should equal the Total.</t>
  </si>
  <si>
    <t>ABS(Sum(col E) - E Total) &lt;= £100,000</t>
  </si>
  <si>
    <t>562 SBF Class Mapping</t>
  </si>
  <si>
    <t xml:space="preserve">
A mapping of model classes to those submitted in the SBF is required as part of the process to understand differences between the Lloyd's Internal Model and syndicates' internal models (CCK vs LCR). This will allow Lloyd's to conduct more granular analysis and therefore to pinpoint material areas of deviation in methodology and assumptions.
Complete the table below for the proposed YoA. To insert multiple rows, right click any row and select option.
• The model class names should be those used in your internal model.
• The SBF class names should be those submitted in the SBF for the proposed YoA.
• Proportions provided should be for ultimate net claims.
• Where multiple SBF classes are included in a model class please repeat the model class name as many times as needed before moving on to the next model class.
• Proportions of mean claims should be in % to 1 d.p.
</t>
  </si>
  <si>
    <t>Model class name</t>
  </si>
  <si>
    <t>SBF class name</t>
  </si>
  <si>
    <t>Proportion of mean claims of SBF class allocated to model class</t>
  </si>
  <si>
    <r>
      <t xml:space="preserve">Class of Business A
</t>
    </r>
    <r>
      <rPr>
        <sz val="10"/>
        <color rgb="FFFF0000"/>
        <rFont val="Segoe UI"/>
        <family val="2"/>
      </rPr>
      <t>v: if COB not selected for form 500</t>
    </r>
  </si>
  <si>
    <t>Class of Business B</t>
  </si>
  <si>
    <t>v: if &lt; 0% OR &gt; 100%</t>
  </si>
  <si>
    <r>
      <t xml:space="preserve">LCR </t>
    </r>
    <r>
      <rPr>
        <b/>
        <sz val="16"/>
        <color indexed="9"/>
        <rFont val="Arial"/>
        <family val="2"/>
      </rPr>
      <t>562 VALIDATIONS &amp; WARNINGS</t>
    </r>
  </si>
  <si>
    <t>V562001</t>
  </si>
  <si>
    <t>v: if &lt;0% OR &gt;100%</t>
  </si>
  <si>
    <t>Proportion of mean claims of SBF class allocated to model class should not be negative or exceed 100%.</t>
  </si>
  <si>
    <t>V562002</t>
  </si>
  <si>
    <t>Error: V562002: Model Class Name (Column A) doesn't match a Class Name in form 500</t>
  </si>
  <si>
    <t>Error: V562002: Model Class Name (Column A) doesn't match a Class Name in form 500. Form 562 cannot have a Model Class Name (Column A) which is not present in form 500. Please exit the return and click on the setup button to amend selections in Mapping for 500A or Mapping for 562 where necessary.</t>
  </si>
  <si>
    <t>570 Reinsurance Contract Boundaries - Quantitative Inputs</t>
  </si>
  <si>
    <r>
      <t xml:space="preserve">
This question relates to the impact of RI contact boundaries. 
These figures are required in order to adjust the SCR to ensure the change in treatment of reinsurance contract boundaries in technical provisions has no impact on the overall level of funds available, as it does not represent a change in risk. The year of account split is necessary to allow the adjustment to be made at this level as it may have implications for member capital requirements, where participations vary by year.
Enter the RI premium amounts</t>
    </r>
    <r>
      <rPr>
        <sz val="10"/>
        <color rgb="FFFF0000"/>
        <rFont val="Segoe UI"/>
        <family val="2"/>
      </rPr>
      <t xml:space="preserve"> (in GBP units) </t>
    </r>
    <r>
      <rPr>
        <sz val="10"/>
        <rFont val="Segoe UI"/>
        <family val="2"/>
      </rPr>
      <t xml:space="preserve">as included in </t>
    </r>
    <r>
      <rPr>
        <sz val="10"/>
        <color rgb="FFFF0000"/>
        <rFont val="Segoe UI"/>
        <family val="2"/>
      </rPr>
      <t xml:space="preserve">either </t>
    </r>
    <r>
      <rPr>
        <sz val="10"/>
        <rFont val="Segoe UI"/>
        <family val="2"/>
      </rPr>
      <t xml:space="preserve">the QSR </t>
    </r>
    <r>
      <rPr>
        <sz val="10"/>
        <color rgb="FFFF0000"/>
        <rFont val="Segoe UI"/>
        <family val="2"/>
      </rPr>
      <t>or ASR</t>
    </r>
    <r>
      <rPr>
        <sz val="10"/>
        <rFont val="Segoe UI"/>
        <family val="2"/>
      </rPr>
      <t xml:space="preserve"> return </t>
    </r>
    <r>
      <rPr>
        <sz val="10"/>
        <color rgb="FFFF0000"/>
        <rFont val="Segoe UI"/>
        <family val="2"/>
      </rPr>
      <t xml:space="preserve">relevant to the LCR return, i.e. the September LCR will be the QSR Q2, the March LCR will be the ASR. </t>
    </r>
    <r>
      <rPr>
        <strike/>
        <sz val="10"/>
        <color rgb="FFFF0000"/>
        <rFont val="Segoe UI"/>
        <family val="2"/>
      </rPr>
      <t>with the date specified in cell E6 (in GBP units):</t>
    </r>
    <r>
      <rPr>
        <sz val="10"/>
        <rFont val="Segoe UI"/>
        <family val="2"/>
      </rPr>
      <t xml:space="preserve"> 
• For each year of account enter the expected RI premium amounts that would be portioned to each of existing (including legally obliged) and future inwards business (A + B). The split by year of account should be as is included in the QSR </t>
    </r>
    <r>
      <rPr>
        <sz val="10"/>
        <color rgb="FFFF0000"/>
        <rFont val="Segoe UI"/>
        <family val="2"/>
      </rPr>
      <t>or ASR</t>
    </r>
    <r>
      <rPr>
        <sz val="10"/>
        <rFont val="Segoe UI"/>
        <family val="2"/>
      </rPr>
      <t>.
• For each year of account enter the total minimum level of contractually obliged premium that would be paid if only existing (including legally obliged) business was ceded (C).
• The impact of the change is the minimum premium (C) less the expected premium for existing (including legally obliged) premium (A) at the valuation date.
• We would expect the following inequalities to hold for each year of account: (A + B) &gt;= C &gt;= A. Please provide an explanation if not.
Example: If a contract with £1m expected premium (£0.8m minimum premium) is legally obliged at the valuation date and the underlying contracts covered are 50% existing and 50% new business the premium would be split into £0.5m for existing and legally obliged inwards and £0.5m for future inwards. The minimum contractually obliged premium would be input as £0.8m. The template would then calculate the impact as the minimum premium (£0.8m) minus the portion for existing inwards (£0.5m) of £0.3m.</t>
    </r>
  </si>
  <si>
    <r>
      <t xml:space="preserve">latest QSR </t>
    </r>
    <r>
      <rPr>
        <b/>
        <sz val="10"/>
        <color rgb="FFFF0000"/>
        <rFont val="Segoe UI"/>
        <family val="2"/>
      </rPr>
      <t>Q2 or ASR</t>
    </r>
    <r>
      <rPr>
        <b/>
        <sz val="10"/>
        <color theme="0"/>
        <rFont val="Segoe UI"/>
        <family val="2"/>
      </rPr>
      <t xml:space="preserve"> </t>
    </r>
    <r>
      <rPr>
        <b/>
        <strike/>
        <sz val="10"/>
        <color rgb="FFFF0000"/>
        <rFont val="Segoe UI"/>
        <family val="2"/>
      </rPr>
      <t>(Q2 or Q4)</t>
    </r>
  </si>
  <si>
    <r>
      <t>Expected RI premium proportioned to existing and legally obliged gross inwards business</t>
    </r>
    <r>
      <rPr>
        <b/>
        <sz val="10"/>
        <color rgb="FFFF0000"/>
        <rFont val="Segoe UI"/>
        <family val="2"/>
      </rPr>
      <t xml:space="preserve"> (A)</t>
    </r>
  </si>
  <si>
    <r>
      <t>Expected RI premium to cover future inwards business</t>
    </r>
    <r>
      <rPr>
        <b/>
        <sz val="10"/>
        <color rgb="FFFF0000"/>
        <rFont val="Segoe UI"/>
        <family val="2"/>
      </rPr>
      <t xml:space="preserve"> (B)</t>
    </r>
  </si>
  <si>
    <r>
      <t>Minimum contractually obliged RI premium (if only existing and legally obliged was to be covered) as included in TPs</t>
    </r>
    <r>
      <rPr>
        <b/>
        <sz val="10"/>
        <color rgb="FFFF0000"/>
        <rFont val="Segoe UI"/>
        <family val="2"/>
      </rPr>
      <t xml:space="preserve"> (C)</t>
    </r>
  </si>
  <si>
    <t>Impact = C less A</t>
  </si>
  <si>
    <t>Check</t>
  </si>
  <si>
    <r>
      <rPr>
        <b/>
        <sz val="9"/>
        <rFont val="Segoe UI"/>
        <family val="2"/>
      </rPr>
      <t>= C - A</t>
    </r>
    <r>
      <rPr>
        <b/>
        <sz val="9"/>
        <color rgb="FFFF0000"/>
        <rFont val="Segoe UI"/>
        <family val="2"/>
      </rPr>
      <t xml:space="preserve">
w: if -ve</t>
    </r>
  </si>
  <si>
    <t>Is  C &gt;= A AND (A + B) &gt;= C ?</t>
  </si>
  <si>
    <r>
      <rPr>
        <b/>
        <sz val="9"/>
        <rFont val="Segoe UI"/>
        <family val="2"/>
      </rPr>
      <t>= SUM(A)</t>
    </r>
    <r>
      <rPr>
        <b/>
        <sz val="9"/>
        <color rgb="FFFF0000"/>
        <rFont val="Segoe UI"/>
        <family val="2"/>
      </rPr>
      <t xml:space="preserve">
w: if -ve</t>
    </r>
  </si>
  <si>
    <r>
      <rPr>
        <b/>
        <sz val="9"/>
        <rFont val="Segoe UI"/>
        <family val="2"/>
      </rPr>
      <t>= SUM(B)</t>
    </r>
    <r>
      <rPr>
        <b/>
        <sz val="9"/>
        <color rgb="FFFF0000"/>
        <rFont val="Segoe UI"/>
        <family val="2"/>
      </rPr>
      <t xml:space="preserve">
w: if -ve</t>
    </r>
  </si>
  <si>
    <r>
      <rPr>
        <b/>
        <sz val="9"/>
        <rFont val="Segoe UI"/>
        <family val="2"/>
      </rPr>
      <t>= SUM(C)</t>
    </r>
    <r>
      <rPr>
        <b/>
        <sz val="9"/>
        <color rgb="FFFF0000"/>
        <rFont val="Segoe UI"/>
        <family val="2"/>
      </rPr>
      <t xml:space="preserve">
w: if -ve</t>
    </r>
  </si>
  <si>
    <r>
      <t xml:space="preserve">
This question relates to the impact of RI contact boundaries. 
Enter the RI premium amounts as expected in the Q4 Technical Provisions included in the model opening balance sheet (in GBP units). 
• Where the latest guidance on contract boundaries has been incorporated into the SCR calculation the figures entered should be consistent with inputs to the YOA SCR. Note where the RI contract boundaries adjustment hasn't been included in the SCR calculation (as asked in </t>
    </r>
    <r>
      <rPr>
        <sz val="10"/>
        <color rgb="FFFF0000"/>
        <rFont val="Segoe UI"/>
        <family val="2"/>
      </rPr>
      <t>question below</t>
    </r>
    <r>
      <rPr>
        <strike/>
        <sz val="10"/>
        <color rgb="FFFF0000"/>
        <rFont val="Segoe UI"/>
        <family val="2"/>
      </rPr>
      <t>Form 400SCR Q2</t>
    </r>
    <r>
      <rPr>
        <sz val="10"/>
        <rFont val="Segoe UI"/>
        <family val="2"/>
      </rPr>
      <t>), these figures will not impact the SCR adjustment but are still required to be submitted.
• Details are as above, but as at the opening model Q4 position."</t>
    </r>
  </si>
  <si>
    <t>Q4 modelled</t>
  </si>
  <si>
    <t>Impact = H less F</t>
  </si>
  <si>
    <r>
      <rPr>
        <b/>
        <sz val="9"/>
        <rFont val="Segoe UI"/>
        <family val="2"/>
      </rPr>
      <t>= H - F</t>
    </r>
    <r>
      <rPr>
        <b/>
        <sz val="9"/>
        <color rgb="FFFF0000"/>
        <rFont val="Segoe UI"/>
        <family val="2"/>
      </rPr>
      <t xml:space="preserve">
w: if -ve</t>
    </r>
  </si>
  <si>
    <t>Is  H &gt;= F AND (F + G) &gt;= H ?</t>
  </si>
  <si>
    <r>
      <t xml:space="preserve">w: if -ve
</t>
    </r>
    <r>
      <rPr>
        <b/>
        <sz val="8"/>
        <rFont val="Segoe UI"/>
        <family val="2"/>
      </rPr>
      <t>w: &lt;&gt; 312.2: D minus K</t>
    </r>
  </si>
  <si>
    <r>
      <rPr>
        <b/>
        <sz val="9"/>
        <rFont val="Segoe UI"/>
        <family val="2"/>
      </rPr>
      <t>= SUM(F)</t>
    </r>
    <r>
      <rPr>
        <b/>
        <sz val="9"/>
        <color rgb="FFFF0000"/>
        <rFont val="Segoe UI"/>
        <family val="2"/>
      </rPr>
      <t xml:space="preserve">
w: if -ve</t>
    </r>
  </si>
  <si>
    <r>
      <rPr>
        <b/>
        <sz val="9"/>
        <rFont val="Segoe UI"/>
        <family val="2"/>
      </rPr>
      <t>= SUM(G)</t>
    </r>
    <r>
      <rPr>
        <b/>
        <sz val="9"/>
        <color rgb="FFFF0000"/>
        <rFont val="Segoe UI"/>
        <family val="2"/>
      </rPr>
      <t xml:space="preserve">
w: if -ve</t>
    </r>
  </si>
  <si>
    <r>
      <rPr>
        <b/>
        <sz val="9"/>
        <rFont val="Segoe UI"/>
        <family val="2"/>
      </rPr>
      <t>= SUM(H)</t>
    </r>
    <r>
      <rPr>
        <b/>
        <sz val="9"/>
        <color rgb="FFFF0000"/>
        <rFont val="Segoe UI"/>
        <family val="2"/>
      </rPr>
      <t xml:space="preserve">
w: if -ve</t>
    </r>
  </si>
  <si>
    <t>Have you modelled reinsurance premium according to the most recent technical provisions guidance which requires all legally obliged reinsurance premium to be included in the opening balance sheet?
If the answer is no please justify in the comments section below.</t>
  </si>
  <si>
    <t>RICB modelled?</t>
  </si>
  <si>
    <t>v: if = empty
w: if = "No"</t>
  </si>
  <si>
    <r>
      <t xml:space="preserve">LCR </t>
    </r>
    <r>
      <rPr>
        <b/>
        <sz val="16"/>
        <color indexed="9"/>
        <rFont val="Arial"/>
        <family val="2"/>
      </rPr>
      <t>570 VALIDATIONS &amp; WARNINGS</t>
    </r>
  </si>
  <si>
    <t>V570001</t>
  </si>
  <si>
    <t>H (PY)</t>
  </si>
  <si>
    <t>Minimum contractually obliged RI premium for Proposed YoA should be equal to that stated in their Technical Provisions in Form 312</t>
  </si>
  <si>
    <t>w: &lt;&gt; 312.2 D minus 312.2 K</t>
  </si>
  <si>
    <t>It would be expected that the unincepted legally obliged reinsurance premium for the proposed YoA matches the amount stated in the LCR Form 312 (Technical Provisions)</t>
  </si>
  <si>
    <t>ABS(H (PY) - [form 312.2 D - form 312.2 K]) &lt;= £100,000</t>
  </si>
  <si>
    <t>QSR / ASR: Expected RI premium proportioned to existing and legally obliged gross inwards business</t>
  </si>
  <si>
    <t>Data in column A should normally be zero or more.</t>
  </si>
  <si>
    <t>QSR / ASR: Expected RI premium to cover future inwards business</t>
  </si>
  <si>
    <t>Data in column B should normally be zero or more.</t>
  </si>
  <si>
    <t>QSR / ASR: Minimum contractually obliged RI premium (if only existing and legally obliged was to be covered) as included in TPs</t>
  </si>
  <si>
    <t>Data in column C should normally be zero or more.</t>
  </si>
  <si>
    <t>Data in column D should normally be zero or more.</t>
  </si>
  <si>
    <t>Q4 Modelled: Expected RI premium proportioned to existing and legally obliged gross inwards business</t>
  </si>
  <si>
    <t>Data in column F should normally be zero or more.</t>
  </si>
  <si>
    <t>Q4 Modelled: Expected RI premium to cover future inwards business</t>
  </si>
  <si>
    <t>Column G should be zero or a positive (+) value</t>
  </si>
  <si>
    <t>Data in column G should normally be zero or more.</t>
  </si>
  <si>
    <t>Q4 Modelled: Minimum contractually obliged RI premium (if only existing and legally obliged was to be covered) as included in TPs</t>
  </si>
  <si>
    <t>Data in column H should normally be zero or more.</t>
  </si>
  <si>
    <t>Data in column I should normally be zero or more.</t>
  </si>
  <si>
    <t>V570010</t>
  </si>
  <si>
    <t>w: if = "No"</t>
  </si>
  <si>
    <t>Development for 2021 (this will be moved from V400001: form 400 Section 5 Qu 2, which is being removed for 2021, to V570010: new form 570 Qu3).</t>
  </si>
  <si>
    <t>V570011</t>
  </si>
  <si>
    <t>Has the RICB Modelled option been selected for the csv upload?</t>
  </si>
  <si>
    <t>S001</t>
  </si>
  <si>
    <t>571 Reinsurance Contract Boundaries - Quantitative Outputs</t>
  </si>
  <si>
    <t xml:space="preserve">
The table shows the impact of the reinsurance contract boundaries adjustment on the SCR. The SCR is adjusted to ensure the TPs + SCR + ECU is unaffected by the re-allocation of reinsurance premium.
The adjustment involves consideration of the impact on QSR technical provisions and the SCR. If the latest reinsurance contract boundaries guidance is implemented in the model the SCR decreases as a result of movement of reinsurance premium to technical provisions. Since the ECU is applied to the SCR any technical provisions increase is reduced by this factor. 
The graph below shows the two stages of the adjustment, showing that the capital stack after the adjustment(s) is equivalent to the capital stack prior to the change in guidance.
No inputs are required for this section.</t>
  </si>
  <si>
    <r>
      <rPr>
        <sz val="10"/>
        <color theme="1"/>
        <rFont val="Segoe UI"/>
        <family val="2"/>
      </rPr>
      <t xml:space="preserve">Submitted SCR 
</t>
    </r>
    <r>
      <rPr>
        <sz val="10"/>
        <color theme="1"/>
        <rFont val="Arial"/>
        <family val="2"/>
      </rPr>
      <t>(first bar in graph below)</t>
    </r>
  </si>
  <si>
    <t>Impact of the RI contract boundaries change on the projected T=0 Balance Sheet (Q4) if modelled</t>
  </si>
  <si>
    <r>
      <t xml:space="preserve">= IF </t>
    </r>
    <r>
      <rPr>
        <strike/>
        <sz val="10"/>
        <color rgb="FFFF0000"/>
        <rFont val="Segoe UI"/>
        <family val="2"/>
      </rPr>
      <t xml:space="preserve">400.5 2 </t>
    </r>
    <r>
      <rPr>
        <sz val="10"/>
        <color rgb="FFFF0000"/>
        <rFont val="Segoe UI"/>
        <family val="2"/>
      </rPr>
      <t xml:space="preserve">570.3 K </t>
    </r>
    <r>
      <rPr>
        <sz val="10"/>
        <rFont val="Segoe UI"/>
        <family val="2"/>
      </rPr>
      <t>= Yes THEN 570.2 I Total ELSE 0</t>
    </r>
  </si>
  <si>
    <r>
      <rPr>
        <sz val="10"/>
        <color theme="1"/>
        <rFont val="Segoe UI"/>
        <family val="2"/>
      </rPr>
      <t xml:space="preserve">Intermediate SCR (removing RI contract boundaries change in T=0 Balance Sheet where appropriate)
</t>
    </r>
    <r>
      <rPr>
        <sz val="10"/>
        <color theme="1"/>
        <rFont val="Arial"/>
        <family val="2"/>
      </rPr>
      <t>(second bar in graph below)</t>
    </r>
  </si>
  <si>
    <t>= 571.1 Submitted SCR +
571.1 Impact of RICB change on Balance Sheet</t>
  </si>
  <si>
    <t>Q2 QSR Technical Provisions reinsurance contract boundaries adjustment to SCR</t>
  </si>
  <si>
    <t>= 570.1 D Total (rev signage) / 1.35</t>
  </si>
  <si>
    <r>
      <rPr>
        <sz val="10"/>
        <color theme="1"/>
        <rFont val="Segoe UI"/>
        <family val="2"/>
      </rPr>
      <t xml:space="preserve">Final SCR
</t>
    </r>
    <r>
      <rPr>
        <sz val="10"/>
        <color theme="1"/>
        <rFont val="Arial"/>
        <family val="2"/>
      </rPr>
      <t>(third bar in graph below)</t>
    </r>
  </si>
  <si>
    <t>= 571.1 Intermediate SCR +
571.1 QSR TPs RICB adjustment to SCR</t>
  </si>
  <si>
    <t>Economic Capital Uplift</t>
  </si>
  <si>
    <t>= 571.1 Final SCR * 0.35</t>
  </si>
  <si>
    <t>Economic Capital Assessment</t>
  </si>
  <si>
    <t>= 571.1 Final SCR + 571.1 Economic Capital Uplift</t>
  </si>
  <si>
    <t>(Change in TPs) + SCR + ECU</t>
  </si>
  <si>
    <t>= 570.1 D Total + 571.1 Final SCR +
571.1 Economic Capital Uplift</t>
  </si>
  <si>
    <t xml:space="preserve">
This is the calculated reinsurance contract boundaries adjustment which will auto-populate in LCR form 309, section 1, row 2 column B.
No inputs are required for this section.</t>
  </si>
  <si>
    <t>Total RI Contract Boundaries adjustment</t>
  </si>
  <si>
    <t>= 571.1 Impact of RICB change on Balance Sheet +
571.1 QSR TPs RICB adjustment to SCR</t>
  </si>
  <si>
    <r>
      <t xml:space="preserve">The assumption with "Selected Return" cells (column E in this excel file) is that if the cell is grey and blank, it denotes that it is mapped to the same cell reference as "This Return", </t>
    </r>
    <r>
      <rPr>
        <b/>
        <u/>
        <sz val="14"/>
        <color rgb="FFFF0000"/>
        <rFont val="Segoe UI"/>
        <family val="2"/>
      </rPr>
      <t>unless otherwise stated.</t>
    </r>
  </si>
  <si>
    <t xml:space="preserve">600 Analysis of Change </t>
  </si>
  <si>
    <r>
      <t xml:space="preserve">Loading [Note </t>
    </r>
    <r>
      <rPr>
        <b/>
        <strike/>
        <sz val="10"/>
        <color rgb="FFFF0000"/>
        <rFont val="Segoe UI"/>
        <family val="2"/>
      </rPr>
      <t>7</t>
    </r>
    <r>
      <rPr>
        <b/>
        <sz val="10"/>
        <color rgb="FFFF0000"/>
        <rFont val="Segoe UI"/>
        <family val="2"/>
      </rPr>
      <t>10</t>
    </r>
    <r>
      <rPr>
        <b/>
        <sz val="10"/>
        <rFont val="Segoe UI"/>
        <family val="2"/>
      </rPr>
      <t>]</t>
    </r>
  </si>
  <si>
    <t>= "This Return: "&amp; Form 010 Name (Form 010 Year of Account , Form 010 Edition)</t>
  </si>
  <si>
    <t>= "Selected Return: "&amp;"Form 010 Name (Form 010 Year of Account , Form 010 Edition)"</t>
  </si>
  <si>
    <t>ULTIMATE RISK</t>
  </si>
  <si>
    <t>[manual input]</t>
  </si>
  <si>
    <t>ONE YEAR RISK</t>
  </si>
  <si>
    <t>1:200 and mean</t>
  </si>
  <si>
    <t>Simulation error</t>
  </si>
  <si>
    <t>Threshold</t>
  </si>
  <si>
    <t>Mean [Note 7]</t>
  </si>
  <si>
    <t>= 314.1 A2</t>
  </si>
  <si>
    <r>
      <t xml:space="preserve">Allocated risk margin [Note </t>
    </r>
    <r>
      <rPr>
        <b/>
        <strike/>
        <sz val="10"/>
        <color rgb="FFFF0000"/>
        <rFont val="Segoe UI"/>
        <family val="2"/>
      </rPr>
      <t>8</t>
    </r>
    <r>
      <rPr>
        <b/>
        <sz val="10"/>
        <color rgb="FFFF0000"/>
        <rFont val="Segoe UI"/>
        <family val="2"/>
      </rPr>
      <t>7</t>
    </r>
    <r>
      <rPr>
        <b/>
        <sz val="10"/>
        <rFont val="Segoe UI"/>
        <family val="2"/>
      </rPr>
      <t>]</t>
    </r>
  </si>
  <si>
    <t>ID</t>
  </si>
  <si>
    <t>Conditions</t>
  </si>
  <si>
    <t>Mean value is a loss</t>
  </si>
  <si>
    <t>= 314.1 A3</t>
  </si>
  <si>
    <t>Mean value was a loss in both the submission</t>
  </si>
  <si>
    <t>= 520.5 W3</t>
  </si>
  <si>
    <t>The 1:200 has decreased but the mean profit has not</t>
  </si>
  <si>
    <t>The 1:200 has not increased but the mean profit has</t>
  </si>
  <si>
    <t>600 Analysis of Change - Qualitative Feedback</t>
  </si>
  <si>
    <t>1:200 has decreased by more than 5%</t>
  </si>
  <si>
    <t>1:200 has increased by more than 5%</t>
  </si>
  <si>
    <t>One year mean&gt;ultimate mean</t>
  </si>
  <si>
    <t>This Return vs. Selected Return</t>
  </si>
  <si>
    <t>Significant movements between: This Return and Selected Return</t>
  </si>
  <si>
    <t>One year SCR to ultimate SCR + Risk Margin ratio has decreased</t>
  </si>
  <si>
    <t>LCR edition</t>
  </si>
  <si>
    <t>£ change</t>
  </si>
  <si>
    <t>% change</t>
  </si>
  <si>
    <t>One year SCR compared to ultimate SCR + risk margin is greater than 100%</t>
  </si>
  <si>
    <t>A. EXPOSURE &amp; RISK MARGIN</t>
  </si>
  <si>
    <t>Mean vs. exposure has decreased by more than 5%</t>
  </si>
  <si>
    <t>Exposure and Risk Margin</t>
  </si>
  <si>
    <t>Mean vs. exposure has increased by more than 5%</t>
  </si>
  <si>
    <t>Ultimate premium risk mean claims [Note 1]</t>
  </si>
  <si>
    <t>= 502.1 B Total</t>
  </si>
  <si>
    <t>1:200 contribution has increased by more than 5%</t>
  </si>
  <si>
    <t>1YR premium risk mean claims [Note 2]</t>
  </si>
  <si>
    <t>= 313.3: F1 + F4</t>
  </si>
  <si>
    <t>1:200 contribution has decreased by more than 5%</t>
  </si>
  <si>
    <t>Earned Reserves [Note 3]</t>
  </si>
  <si>
    <t>= 510.1 A Total</t>
  </si>
  <si>
    <t>1:200 stress has decreased by more than 5%</t>
  </si>
  <si>
    <r>
      <t xml:space="preserve">Reserves 1  [Note </t>
    </r>
    <r>
      <rPr>
        <strike/>
        <sz val="10"/>
        <color rgb="FFFF0000"/>
        <rFont val="Segoe UI"/>
        <family val="2"/>
      </rPr>
      <t>3</t>
    </r>
    <r>
      <rPr>
        <sz val="10"/>
        <color rgb="FFFF0000"/>
        <rFont val="Segoe UI"/>
        <family val="2"/>
      </rPr>
      <t>4</t>
    </r>
    <r>
      <rPr>
        <sz val="10"/>
        <color theme="1"/>
        <rFont val="Segoe UI"/>
        <family val="2"/>
      </rPr>
      <t>]</t>
    </r>
  </si>
  <si>
    <t>= 312.2: H Total + I Total minus J Total minus
(312.2 H + I minus J)</t>
  </si>
  <si>
    <t>1:200 stress has increased by more than 5%</t>
  </si>
  <si>
    <t>Ultimate premium risk mean claims + 1/2 * Earned Reserves</t>
  </si>
  <si>
    <t>= [600A Ult Prem Risk Mean Claims] + 0.5* [600 Earned Reserves]</t>
  </si>
  <si>
    <t>1YR premium risk mean claims + 1/2 * Earned Reserves</t>
  </si>
  <si>
    <t>= [600A 1YR Prem Risk Mean Claims] + 0.5* [600 Earned Reserves]</t>
  </si>
  <si>
    <t xml:space="preserve">Premium 1  [Note 1] </t>
  </si>
  <si>
    <t>= 313 D1</t>
  </si>
  <si>
    <t>Premium 2  [Note 2]</t>
  </si>
  <si>
    <t>= 600 Premium 1 +
312.1 CY YoA: K minus L</t>
  </si>
  <si>
    <t>= 600 Premium 1 +
IF Modelling YOA = PY THEN 312.1 CY YoA: K minus L ELSE
IF Modelling YOA = CY THEN 312.1 CY-1 YoA: K minus L</t>
  </si>
  <si>
    <t>Reserves 2  [Note 4]</t>
  </si>
  <si>
    <t>= 600 Reserves 1 minus
312.1: K Total minus L Total minus 312.2 M Total minus
(312.2 K minus L minus M)</t>
  </si>
  <si>
    <t>Premium 1 + 1/2 * Reserves 1</t>
  </si>
  <si>
    <t>= 600 Premium 1 + 0.5* 600 Reserves 1</t>
  </si>
  <si>
    <t>Premium 2 + 1/2 * Reserves 2</t>
  </si>
  <si>
    <t>= 600 Premium 2 + 0.5* 600 Reserves 2</t>
  </si>
  <si>
    <t>Risk margin (RM)</t>
  </si>
  <si>
    <t>= 312 P Total</t>
  </si>
  <si>
    <t>1:200 gross claims less 1:200 net claims [Note 5]</t>
  </si>
  <si>
    <t>= 311.1: G4 minus G3</t>
  </si>
  <si>
    <t>Available assets [Note 6]</t>
  </si>
  <si>
    <t>B. ULTIMATE RISK</t>
  </si>
  <si>
    <t xml:space="preserve">SCR </t>
  </si>
  <si>
    <t>= 310 A2</t>
  </si>
  <si>
    <t>SCR (submitted)</t>
  </si>
  <si>
    <t>= 309.2 G11</t>
  </si>
  <si>
    <t>Undiversified</t>
  </si>
  <si>
    <t>= 309.2 G9</t>
  </si>
  <si>
    <t>Diversification credit (£)</t>
  </si>
  <si>
    <t>= 600B SCR: Undiversified minus SCR submitted</t>
  </si>
  <si>
    <t>Diversification credit (%)</t>
  </si>
  <si>
    <t>= 600B SCR: Diversification Credit / Undiversified</t>
  </si>
  <si>
    <t>Diversification credit (stress basis - %)</t>
  </si>
  <si>
    <t>= 521.6 Stress: Diversification benefit %</t>
  </si>
  <si>
    <r>
      <t>Loading</t>
    </r>
    <r>
      <rPr>
        <sz val="10"/>
        <color rgb="FFFF0000"/>
        <rFont val="Segoe UI"/>
        <family val="2"/>
      </rPr>
      <t xml:space="preserve"> [</t>
    </r>
    <r>
      <rPr>
        <strike/>
        <sz val="10"/>
        <color rgb="FFFF0000"/>
        <rFont val="Segoe UI"/>
        <family val="2"/>
      </rPr>
      <t>Note 7</t>
    </r>
    <r>
      <rPr>
        <sz val="10"/>
        <color rgb="FFFF0000"/>
        <rFont val="Segoe UI"/>
        <family val="2"/>
      </rPr>
      <t xml:space="preserve"> from table above]</t>
    </r>
  </si>
  <si>
    <t>= 600: Ultimate Loading</t>
  </si>
  <si>
    <t>SCR (agreed)</t>
  </si>
  <si>
    <t>= 600B SCR: Submitted + Loading</t>
  </si>
  <si>
    <t>SCR (agreed) + RM</t>
  </si>
  <si>
    <t>= 600B SCR: SCR agreed + 600A RM</t>
  </si>
  <si>
    <t>Mean vs. Premium 1 + 1/2 * Reserves 1</t>
  </si>
  <si>
    <t>= 600 SCR: Mean / 600 (Premium 1 + 1/2 Reserves 1)</t>
  </si>
  <si>
    <t>SCR (agreed) + RM vs. Premium 1 + 1/2 * Reserves 1</t>
  </si>
  <si>
    <t>= 600 SCR: (SCR agreed + RM) / 600 (Premium 1 + 1/2 Reserves 1)</t>
  </si>
  <si>
    <t>SCR (agreed) + RM vs. Premium 2 + 1/2 * Reserves 2</t>
  </si>
  <si>
    <t>= 600 SCR: (SCR agreed + RM) / 600 (Premium 2 + 1/2 Reserves 2)</t>
  </si>
  <si>
    <t>Mean vs. Ultimate premium risk mean claims + 1/2 * Earned Reserves</t>
  </si>
  <si>
    <t>= 600B SCR: Mean / 600A (Ult Prem Risk Mean Claims + 1/2 * Earned Reserves)</t>
  </si>
  <si>
    <t>SCR (agreed) + RM vs. Ultimate premium risk mean claims + 1/2 * Earned Reserves</t>
  </si>
  <si>
    <t>= 600B SCR: (SCR agreed + RM) / 600A (Ult Prem Risk Mean Claims + 1/2 * Earned Reserves)</t>
  </si>
  <si>
    <t>SCR Stress vs. Ultimate premium risk mean claims + 1/2 * Earned Reserves</t>
  </si>
  <si>
    <t>= (600B SCR: SCR agreed minus 600B SCR: Mean) / 600A (Ult Prem Risk Mean Claims + 1/2 * Earned Reserves)</t>
  </si>
  <si>
    <t>= 314.1 A1</t>
  </si>
  <si>
    <t>1:200</t>
  </si>
  <si>
    <t>= 309.2 G1</t>
  </si>
  <si>
    <t>1:200 undiversified</t>
  </si>
  <si>
    <t>= 309.2: G2 + G3</t>
  </si>
  <si>
    <t>= 600B Insurance Risk: 1:200 undiversified minus 1:200</t>
  </si>
  <si>
    <t>= 600B Insurance Risk:
Diversification Credit / 1:200 undiversified</t>
  </si>
  <si>
    <t>= 521.5 Stress: Diversification benefit %</t>
  </si>
  <si>
    <t>1:200 + RM</t>
  </si>
  <si>
    <t>= 600B Insurance Risk: 1:200 + 600A: RM</t>
  </si>
  <si>
    <t>= 600 Insurance Risk: Mean / 600: (Premium 1 + 1/2 Reserves 1)</t>
  </si>
  <si>
    <t>1:200 + RM vs. Premium 1 + 1/2 Reserves 1</t>
  </si>
  <si>
    <t>= 600 Insurance Risk: (1:200 + RM) / 600 (Premium 1 + 1/2 Reserves 1)</t>
  </si>
  <si>
    <t>1:200 + RM vs. Premium 2 + 1/2 Reserves 2</t>
  </si>
  <si>
    <t>= 600 Insurance Risk: (1:200 + RM) / 600 (Premium 2 + 1/2 Reserves 2)</t>
  </si>
  <si>
    <t>= 600B Insurance Risk: Mean / 600A (Ult Prem Risk Mean Claims + 1/2 * Earned Reserves)</t>
  </si>
  <si>
    <t>1:200 + RM vs. Ultimate premium risk mean claims + 1/2 * Earned Reserves</t>
  </si>
  <si>
    <t>= 600B Insurance Risk: (1:200 + RM) / 600A (Ult Prem Risk Mean Claims + 1/2 * Earned Reserves)</t>
  </si>
  <si>
    <t>Risk margin</t>
  </si>
  <si>
    <t>RM vs. Reserves 1</t>
  </si>
  <si>
    <t>= 600A RM / [600A Reserves 1]</t>
  </si>
  <si>
    <r>
      <t>Mean</t>
    </r>
    <r>
      <rPr>
        <sz val="10"/>
        <color rgb="FFFF0000"/>
        <rFont val="Segoe UI"/>
        <family val="2"/>
      </rPr>
      <t xml:space="preserve"> [Note 8]</t>
    </r>
  </si>
  <si>
    <t>= 309.2 G2</t>
  </si>
  <si>
    <t>1:200 Post-Diversified</t>
  </si>
  <si>
    <t>= 541.2 Ultimate Premium Risk</t>
  </si>
  <si>
    <t>1:200 Stress</t>
  </si>
  <si>
    <t>= 600B Premium Risk: 1in200 minus Mean</t>
  </si>
  <si>
    <t>Mean vs. Premium 1</t>
  </si>
  <si>
    <t>= 600 Premium Risk: Mean / 600 Premium 1</t>
  </si>
  <si>
    <t>1:200 vs. Premium 1</t>
  </si>
  <si>
    <t>= 600 Premium Risk: 1:200 / 600 Premium 1</t>
  </si>
  <si>
    <t>1:200 vs. Premium 2</t>
  </si>
  <si>
    <t>= 600 Premium Risk: 1:200 / 600 Premium 2</t>
  </si>
  <si>
    <t>Mean vs. Ultimate premium risk mean claims</t>
  </si>
  <si>
    <t>= 600B Premium Risk: Mean / 600A Ult Prem Risk Mean Claims</t>
  </si>
  <si>
    <t>1:200 vs. Ultimate premium risk mean claims</t>
  </si>
  <si>
    <t>= 600B Premium Risk: 1in200 / 600A Ult Prem Risk Mean Claims</t>
  </si>
  <si>
    <t>1:200 Post-Diversified vs. 1:200</t>
  </si>
  <si>
    <t>= 600B Premium Risk: 1in200 Post-Diversified / 1in200</t>
  </si>
  <si>
    <t>1:200 Stress vs. Ultimate premium risk mean claims</t>
  </si>
  <si>
    <t>= 600B Premium Risk: 1in200 Stress / 600A Ult Prem Risk Mean Claims</t>
  </si>
  <si>
    <t>= 309.2 G3</t>
  </si>
  <si>
    <t>= 541.2 Ultimate Reserve Risk</t>
  </si>
  <si>
    <t>1:200 + Risk margin</t>
  </si>
  <si>
    <t>= 600B Reserve Risk: 1:200 + 600A: RM</t>
  </si>
  <si>
    <t>1:200 + Allocated Risk margin</t>
  </si>
  <si>
    <t>= 600B Reserve Risk: 1:200 + 600: Reserve Risk Allocated Risk Margin</t>
  </si>
  <si>
    <t>Mean vs. Reserves 1</t>
  </si>
  <si>
    <t>= 600 Reserve Risk: Mean / 600 Reserves 1</t>
  </si>
  <si>
    <t>1:200 vs. Reserves 1</t>
  </si>
  <si>
    <t>= 600 Reserve Risk: 1:200 / 600 Reserves 1</t>
  </si>
  <si>
    <t>1:200 + RM vs. Reserves 1</t>
  </si>
  <si>
    <t>= 600 Reserve Risk: (1:200 + RM) / 600 Reserves 1</t>
  </si>
  <si>
    <t>1:200 + RM vs. Reserves 2</t>
  </si>
  <si>
    <t>= 600 Reserve Risk: (1:200 + RM) / 600 Reserves 2</t>
  </si>
  <si>
    <t>Mean vs. Earned Reserves</t>
  </si>
  <si>
    <t>= 600B Reserve Risk: Mean / 600A Earned Reserves</t>
  </si>
  <si>
    <t>1:200 vs. Earned Reserves</t>
  </si>
  <si>
    <t>= 600B Reserve Risk: 1:200 / 600A Earned Reserves</t>
  </si>
  <si>
    <t>= 600B Reserve Risk: 1in200 Post-Diversified / 1in200</t>
  </si>
  <si>
    <t>1:200 + Allocated RM vs. Earned Reserves</t>
  </si>
  <si>
    <t>= 600B Reserve Risk: (1:200 + Allocated RM) / 600A Earned Reserves</t>
  </si>
  <si>
    <t>RI credit risk</t>
  </si>
  <si>
    <t>= 309.2 G5</t>
  </si>
  <si>
    <t>= 541.2 Ultimate RI Credit Risk</t>
  </si>
  <si>
    <t>= 600B RI Credit Risk: 1in200 Post-Diversified / 1in200</t>
  </si>
  <si>
    <t xml:space="preserve">1:200 vs. 1:200 gross claims less 1:200 net claims </t>
  </si>
  <si>
    <t>= 600B RI Credit Risk: 1:200 / 600A 1:200 claims: gross less net</t>
  </si>
  <si>
    <t xml:space="preserve">Market risk </t>
  </si>
  <si>
    <t>= 314.2 D7</t>
  </si>
  <si>
    <t>= 309.2 G7</t>
  </si>
  <si>
    <t>= 541.2 Ultimate Market Risk</t>
  </si>
  <si>
    <t>= 600B Market Risk: 1in200 Post-Diversified / 1in200</t>
  </si>
  <si>
    <t>Mean vs. Available assets</t>
  </si>
  <si>
    <t>= 600B Market Risk: Mean / 600A Available Assets</t>
  </si>
  <si>
    <t>1:200 vs. Available assets</t>
  </si>
  <si>
    <t>= 600B Market Risk: 1:200 / 600A Available Assets</t>
  </si>
  <si>
    <t>= 309.2 G8</t>
  </si>
  <si>
    <t>1:200 vs. Premium 1 + 1/2 * Reserves 1</t>
  </si>
  <si>
    <t>= 600 Operational Risk: 1:200 / 600 (Premium 1 + 1/2 Reserves 1)</t>
  </si>
  <si>
    <t>= 541.2 Ultimate Operational Risk</t>
  </si>
  <si>
    <t>= 600B Operational Risk: 1in200 Post-Diversified / 1in200</t>
  </si>
  <si>
    <t>1:200 vs. Ultimate premium risk mean claims + 1/2 * Earned Reserves</t>
  </si>
  <si>
    <t>= 600B Operational Risk 1:200 / 600A (Ult Prem Risk Mean Claims + 1/2 * Earned Reserves)</t>
  </si>
  <si>
    <t>C. ONE YEAR RISK</t>
  </si>
  <si>
    <t>= 310 A1</t>
  </si>
  <si>
    <t>SCR(1) (submitted)</t>
  </si>
  <si>
    <t>= 600: One-Year Loading</t>
  </si>
  <si>
    <t>SCR(1) (agreed)</t>
  </si>
  <si>
    <t>= 600C SCR: Submitted + Loading</t>
  </si>
  <si>
    <r>
      <rPr>
        <sz val="10"/>
        <color rgb="FFFF0000"/>
        <rFont val="Segoe UI"/>
        <family val="2"/>
      </rPr>
      <t>1YR</t>
    </r>
    <r>
      <rPr>
        <sz val="10"/>
        <color theme="1"/>
        <rFont val="Segoe UI"/>
        <family val="2"/>
      </rPr>
      <t xml:space="preserve"> Mean vs. </t>
    </r>
    <r>
      <rPr>
        <sz val="10"/>
        <color rgb="FFFF0000"/>
        <rFont val="Segoe UI"/>
        <family val="2"/>
      </rPr>
      <t>U</t>
    </r>
    <r>
      <rPr>
        <sz val="10"/>
        <color theme="1"/>
        <rFont val="Segoe UI"/>
        <family val="2"/>
      </rPr>
      <t>SCR mean</t>
    </r>
  </si>
  <si>
    <t>= 600C SCR: Mean / 600B SCR: Mean</t>
  </si>
  <si>
    <t>SCR(1) (agreed) vs. SCR (agreed)</t>
  </si>
  <si>
    <t>= 600C SCR: agreed / 600B SCR: agreed</t>
  </si>
  <si>
    <t>SCR(1) (agreed) vs. SCR (agreed) + RM</t>
  </si>
  <si>
    <t>= 600C SCR: agreed / 600B SCR: (agreed + RM)</t>
  </si>
  <si>
    <t>Mean(1) vs. Premium 1 + 1/2 * Reserves 1</t>
  </si>
  <si>
    <t>= 600 SCR(1): Mean / 600 (Premium 1 + 1/2 Reserves 1)</t>
  </si>
  <si>
    <t>SCR(1) (agreed) vs. Premium 1 + 1/2 * Reserves 1</t>
  </si>
  <si>
    <t>= 600 SCR(1): agreed / 600 (Premium 1 + 1/2 Reserves 1)</t>
  </si>
  <si>
    <t>SCR(1) (agreed) vs. Premium 2 + 1/2 * Reserves 2</t>
  </si>
  <si>
    <t>= 600 SCR(1): agreed / 600 (Premium 2 + 1/2 Reserves 2)</t>
  </si>
  <si>
    <t>Mean vs. 1YR premium risk mean claims + 1/2 * Earned Reserves</t>
  </si>
  <si>
    <t>= 600C SCR: Mean / 600A (1YR Prem Risk Mean Claims + 1/2 * Earned Reserves)</t>
  </si>
  <si>
    <t>SCR(1) (agreed) vs. 1YR premium risk mean claims + 1/2 * Earned Reserves</t>
  </si>
  <si>
    <t>Stress(1) vs. 1YR premium risk mean claims + 1/2 * Earned Reserves</t>
  </si>
  <si>
    <r>
      <t>Mean</t>
    </r>
    <r>
      <rPr>
        <sz val="10"/>
        <color rgb="FFFF0000"/>
        <rFont val="Segoe UI"/>
        <family val="2"/>
      </rPr>
      <t xml:space="preserve"> [Note 9]</t>
    </r>
  </si>
  <si>
    <r>
      <t xml:space="preserve">= </t>
    </r>
    <r>
      <rPr>
        <b/>
        <strike/>
        <sz val="10"/>
        <color rgb="FFFF0000"/>
        <rFont val="Segoe UI"/>
        <family val="2"/>
      </rPr>
      <t>600 Premium Risk: Mean</t>
    </r>
    <r>
      <rPr>
        <b/>
        <sz val="10"/>
        <color rgb="FFFF0000"/>
        <rFont val="Segoe UI"/>
        <family val="2"/>
      </rPr>
      <t xml:space="preserve"> 
520 U2</t>
    </r>
  </si>
  <si>
    <t xml:space="preserve">1:200 </t>
  </si>
  <si>
    <t>= 309.2 C2</t>
  </si>
  <si>
    <r>
      <t xml:space="preserve">Allocated risk margin [Note </t>
    </r>
    <r>
      <rPr>
        <strike/>
        <sz val="10"/>
        <color rgb="FFFF0000"/>
        <rFont val="Segoe UI"/>
        <family val="2"/>
      </rPr>
      <t>8</t>
    </r>
    <r>
      <rPr>
        <sz val="10"/>
        <color rgb="FFFF0000"/>
        <rFont val="Segoe UI"/>
        <family val="2"/>
      </rPr>
      <t>7</t>
    </r>
    <r>
      <rPr>
        <sz val="10"/>
        <rFont val="Segoe UI"/>
        <family val="2"/>
      </rPr>
      <t>]</t>
    </r>
  </si>
  <si>
    <t>= 600 Premium Risk: Allocated Risk Margin</t>
  </si>
  <si>
    <t>1:200 vs. Ultimate 1:200 + allocated RM</t>
  </si>
  <si>
    <t>= 600C Premium Risk: 1:200 / (600B Premium Risk: 1:200 + 600: Premium Risk Allocated Risk Margin)</t>
  </si>
  <si>
    <t>1:200 vs. 1YR premium risk mean claims</t>
  </si>
  <si>
    <t>= 600C Premium Risk: 1in200 /  600A 1YR Prem Risk Mean Claims</t>
  </si>
  <si>
    <t>Stress vs. 1YR premium risk mean claims</t>
  </si>
  <si>
    <t>= (600C Premium Risk: 1in200 minus Mean) / 600A 1YR Prem Risk Mean Claims</t>
  </si>
  <si>
    <r>
      <t xml:space="preserve">= </t>
    </r>
    <r>
      <rPr>
        <b/>
        <strike/>
        <sz val="10"/>
        <color rgb="FFFF0000"/>
        <rFont val="Segoe UI"/>
        <family val="2"/>
      </rPr>
      <t>600 Reserve Risk: Mean</t>
    </r>
    <r>
      <rPr>
        <b/>
        <sz val="10"/>
        <color rgb="FFFF0000"/>
        <rFont val="Segoe UI"/>
        <family val="2"/>
      </rPr>
      <t xml:space="preserve"> 
520 U3</t>
    </r>
  </si>
  <si>
    <t>= 309.2 C3</t>
  </si>
  <si>
    <t>= 600 Reserve Risk: Allocated Risk Margin</t>
  </si>
  <si>
    <t>= 600C Reserve Risk: 1:200 / (600B Reserve Risk: 1:200 + 600: Reserve Risk Allocated Risk Margin)</t>
  </si>
  <si>
    <t>= 600C Reserve Risk: 1in200 / 600A Earned Reserves</t>
  </si>
  <si>
    <t>Stress vs. Earned Reserves</t>
  </si>
  <si>
    <t>= (600C Reserve Risk: 1in200 minus Mean) / 600A Earned Reserves</t>
  </si>
  <si>
    <t>OLD Notes</t>
  </si>
  <si>
    <t>[1] Proposed YoA planned premium. Source: LCR  313 Table 1 Row 1 Column D.</t>
  </si>
  <si>
    <t>[2] Premium 1 plus an approximate adjustment for unearned premium on the current YoA. Source: Premium 1 plus LCR   312 Current YoA column K less Current YoA column L.</t>
  </si>
  <si>
    <t>[3] Claims plus ULAE less discount for all years combined less the proposed YoA. Source: LCR  312 column H+I-J Total less Proposed YoA.</t>
  </si>
  <si>
    <t xml:space="preserve">[4] Reserves 1 reduced by premiums less acquisition costs and the discount benefit for all years combined less the proposed YoA. The reduction is an approximation for claims on unearned exposure (assumes 100% loss ratio). </t>
  </si>
  <si>
    <t xml:space="preserve">       Source: Reserves 1 less LCR  312 K-L-M for Total less Proposed YoA.</t>
  </si>
  <si>
    <t>[5] Approximation for RI recoveries. Source: F 311 column table 1, column G, row 4 less row 3.</t>
  </si>
  <si>
    <t>[6] Technical provisions plus Proposed YoA planned premium. Source: LCR  312 column Q Total less Proposed YoA + LCR  313 Row 1 Column D.</t>
  </si>
  <si>
    <t>[7] Risk Margin allocated to Premium and Reserve risk taken from LCR  520 column W</t>
  </si>
  <si>
    <t>[1] Ultimate premium risk mean claims; this should include all unearned and Proposed YoA claims to ultimate. Source: LCR 502 Total Column B. (This should reconcile to LCR 313, section 3, the sum of rows 1 and 4, column H)</t>
  </si>
  <si>
    <t>[2] 1-yr premium risk mean claims; this should include all unearned and Proposed YoA claims paid during the modelled year plus those reserved for at t=1. Source: LCR 313, section 3, the sum of rows 1 and 4, column F</t>
  </si>
  <si>
    <t>[3] Earned Reserves. Source: LCR 510 Total Column A (This should also reconcile to LCR 313, section 3, row 5 column H)</t>
  </si>
  <si>
    <t>[4] Claims plus ULAE less discount for all years combined less the proposed YoA. Source: LCR 312 column H+I-J Total less Proposed YoA.</t>
  </si>
  <si>
    <t>[5] Approximation for RI recoveries. Source: LCR 311 table 1, column G, row 4 less row 3.</t>
  </si>
  <si>
    <t>[6] Technical provisions plus Proposed YoA planned premium. Source: LCR 312 column Q Total less Proposed YoA + LCR 313 Row 1 Column D.</t>
  </si>
  <si>
    <t>[7] Risk Margin allocated to Premium and Reserves risk. Source: LCR 520 column W Row 2 and Row 3 respectively</t>
  </si>
  <si>
    <t>[8] Ultimate Premium and Reserve risk means. Source: LCR 314, Table 1, Column A, Row 2 and Row 3 respectively</t>
  </si>
  <si>
    <t>[9] One-year Premium and Reserve risk means. Source: LCR 520, Table 5, Column U, Row 2 and Row 3 respectively</t>
  </si>
  <si>
    <t>[10] Loadings should be manually entered here</t>
  </si>
  <si>
    <t>Loading [Note10]</t>
  </si>
  <si>
    <t>Allocated risk margin [Note7]</t>
  </si>
  <si>
    <t>IFERROR(D27-E27,"")</t>
  </si>
  <si>
    <t>IFERROR((D27-E27)/E27,"")</t>
  </si>
  <si>
    <t>IFERROR(D28-E28,"")</t>
  </si>
  <si>
    <t>IFERROR((D28-E28)/E28,"")</t>
  </si>
  <si>
    <t>IFERROR(D29-E29,"")</t>
  </si>
  <si>
    <t>IFERROR((D29-E29)/E29,"")</t>
  </si>
  <si>
    <t>Reserves 1  [Note 4]</t>
  </si>
  <si>
    <t>IFERROR(D30-E30,"")</t>
  </si>
  <si>
    <t>IFERROR((D30-E30)/E30,"")</t>
  </si>
  <si>
    <t>IFERROR(D31-E31,"")</t>
  </si>
  <si>
    <t>IFERROR((D31-E31)/E31,"")</t>
  </si>
  <si>
    <t>IFERROR(D32-E32,"")</t>
  </si>
  <si>
    <t>IFERROR((D32-E32)/E32,"")</t>
  </si>
  <si>
    <t>IFERROR((D33-E33)/E33,"")</t>
  </si>
  <si>
    <t>IFERROR((D34-E34)/E34,"")</t>
  </si>
  <si>
    <t>IFERROR((D35-E35)/E35,"")</t>
  </si>
  <si>
    <t>IFERROR((D36-E36)/E36,"")</t>
  </si>
  <si>
    <t>IFERROR((D37-E37)/E37,"")</t>
  </si>
  <si>
    <t>IFERROR(D38-E38,"")</t>
  </si>
  <si>
    <t>IFERROR((D38-E38)/E38,"")</t>
  </si>
  <si>
    <t>IFERROR(D39-E39,"")</t>
  </si>
  <si>
    <t>IFERROR((D39-E39)/E39,"")</t>
  </si>
  <si>
    <t>IFERROR(D40-E40,"")</t>
  </si>
  <si>
    <t>IFERROR((D40-E40)/E40,"")</t>
  </si>
  <si>
    <t>IFERROR(D43-E43,"")</t>
  </si>
  <si>
    <t>IFERROR((D43-E43)/E43,"")</t>
  </si>
  <si>
    <t>IFERROR(CONCATENATE(
IF(OR($D43="",$E43=""),"",
IF($D43&gt;0,IF($E43&gt;0,$L$17,$L$16),""))," ",
IF(OR($G$56="",$G$55=""),"",
IF(AND($G$56&lt;-$M$12,$G$55&gt;=-$M$12),$L$18,
IF(AND($G$56&lt;=$M$12,$G$55&gt;$M$12),$L$19,"")))),"")</t>
  </si>
  <si>
    <t>IFERROR(D44-E44,"")</t>
  </si>
  <si>
    <t>IFERROR((D44-E44)/E44,"")</t>
  </si>
  <si>
    <t>IFERROR(D45-E45,"")</t>
  </si>
  <si>
    <t>IFERROR((D45-E45)/E45,"")</t>
  </si>
  <si>
    <t>IFERROR(D46-E46,"")</t>
  </si>
  <si>
    <t>IFERROR((D46-E46)/E46,"")</t>
  </si>
  <si>
    <t>IFERROR((D47-E47)/E47,"")</t>
  </si>
  <si>
    <t>IFERROR((D48-E48)/E48,"")</t>
  </si>
  <si>
    <t>Loading [from table above]</t>
  </si>
  <si>
    <t>IFERROR(D49-E49,"")</t>
  </si>
  <si>
    <t>IFERROR((D49-E49)/E49,"")</t>
  </si>
  <si>
    <t>IFERROR(D50-E50,"")</t>
  </si>
  <si>
    <t>IFERROR((D50-E50)/E50,"")</t>
  </si>
  <si>
    <t>IFERROR(D51-E51,"")</t>
  </si>
  <si>
    <t>IFERROR((D51-E51)/E51,"")</t>
  </si>
  <si>
    <t>IFERROR(D52-E52,"")</t>
  </si>
  <si>
    <t>IFERROR((D52-E52)/E52,"")</t>
  </si>
  <si>
    <t>IFERROR(IF(ABS($G52)&gt;$L$12,IF($G52&gt;0,$L$26,$L$25),""),"")</t>
  </si>
  <si>
    <t>IFERROR(D53-E53,"")</t>
  </si>
  <si>
    <t>IFERROR(IF(ABS($G53)&gt;$L$12,IF($G53&gt;0,$L$21,$L$20),""),"")</t>
  </si>
  <si>
    <t>IFERROR(D54-E54,"")</t>
  </si>
  <si>
    <t>IFERROR((D54-E54)/E54,"")</t>
  </si>
  <si>
    <t>IFERROR((D55-E55)/E55,"")</t>
  </si>
  <si>
    <t>IFERROR(IF(ABS($G55)&gt;$L$12,IF($G55&gt;0,$L$26,$L$25),""),"")</t>
  </si>
  <si>
    <t>IFERROR((D56-E56)/E56,"")</t>
  </si>
  <si>
    <t>IFERROR(IF(ABS($G56)&gt;$L$12,IF($G56&gt;0,$L$21,$L$20),""),"")</t>
  </si>
  <si>
    <t>IFERROR((D57-E57)/E57,"")</t>
  </si>
  <si>
    <t>IFERROR(IF(ABS($G57)&gt;$L$12,IF($G57&gt;0,$L$30,$L$29),""),"")</t>
  </si>
  <si>
    <t>IFERROR(D59-E59,"")</t>
  </si>
  <si>
    <t>IFERROR((D59-E59)/E59,"")</t>
  </si>
  <si>
    <t>IFERROR(CONCATENATE(
IF(OR($D59="",$E59=""),"",
IF($D59&gt;0,IF($E59&gt;0,$L$17,$L$16),""))," ",
IF(OR($G$70="",$G$69=""),"",
IF(AND($G$70&lt;-$M$12,$G$69&gt;=-$M$12),$L$18,
IF(AND($G$70&lt;=$M$12,$G$69&gt;$M$12),$L$19,"")))),"")</t>
  </si>
  <si>
    <t>IFERROR(D60-E60,"")</t>
  </si>
  <si>
    <t>IFERROR((D60-E60)/E60,"")</t>
  </si>
  <si>
    <t>IFERROR(D61-E61,"")</t>
  </si>
  <si>
    <t>IFERROR((D61-E61)/E61,"")</t>
  </si>
  <si>
    <t>IFERROR(D62-E62,"")</t>
  </si>
  <si>
    <t>IFERROR((D62-E62)/E62,"")</t>
  </si>
  <si>
    <t>IFERROR((D63-E63)/E63,"")</t>
  </si>
  <si>
    <t>IFERROR(CONCATENATE(
IF(($D$60+$D$38)&lt;$D$75,"Premium risk exceeds Insurance risk + RM",""),"  ",
IF(($D$60&lt;$D$87),"Reserve risk exceeds Insurance risk","")),"")</t>
  </si>
  <si>
    <t>IFERROR((D64-E64)/E64,"")</t>
  </si>
  <si>
    <t>IFERROR(D65-E65,"")</t>
  </si>
  <si>
    <t>IFERROR((D65-E65)/E65,"")</t>
  </si>
  <si>
    <t>IFERROR(D66-E66,"")</t>
  </si>
  <si>
    <t>IFERROR((D66-E66)/E66,"")</t>
  </si>
  <si>
    <t>IFERROR(IF(ABS($G66)&gt;$L$12,IF($G66&gt;0,$L$26,$L$25),""),"")</t>
  </si>
  <si>
    <t>IFERROR(D67-E67,"")</t>
  </si>
  <si>
    <t>IFERROR((D67-E67)/E67,"")</t>
  </si>
  <si>
    <t>IFERROR(IF(ABS($G67)&gt;$L$12,IF($G67&gt;0,$L$21,$L$20),""),"")</t>
  </si>
  <si>
    <t>IFERROR(D68-E68,"")</t>
  </si>
  <si>
    <t>IFERROR((D68-E68)/E68,"")</t>
  </si>
  <si>
    <t>IFERROR((D69-E69)/E69,"")</t>
  </si>
  <si>
    <t>IFERROR(IF(ABS($G69)&gt;$L$12,IF($G69&gt;0,$L$26,$L$25),""),"")</t>
  </si>
  <si>
    <t>IFERROR((D70-E70)/E70,"")</t>
  </si>
  <si>
    <t>IFERROR(IF(ABS($G70)&gt;$L$12,IF($G70&gt;0,$L$21,$L$20),""),"")</t>
  </si>
  <si>
    <t>IFERROR((D72-E72)/E72,"")</t>
  </si>
  <si>
    <t>Mean [Note 8]</t>
  </si>
  <si>
    <t>IFERROR(D74-E74,"")</t>
  </si>
  <si>
    <t>IFERROR((D74-E74)/E74,"")</t>
  </si>
  <si>
    <t>IFERROR(CONCATENATE(
IF(OR($D74="",$E74=""),"",
IF($D74&gt;0,IF($E74&gt;0,$L$17,$L$16),""))," ",
IF(OR($G$82="",$G$81=""),"",
IF(AND($G$82&lt;-$M$12,$G$81&gt;=-$M$12),$L$18,
IF(AND($G$82&lt;=$M$12,$G$81&gt;$M$12),$L$19,"")))),"")</t>
  </si>
  <si>
    <t>IFERROR(D75-E75,"")</t>
  </si>
  <si>
    <t>IFERROR((D75-E75)/E75,"")</t>
  </si>
  <si>
    <t>IFERROR(D76-E76,"")</t>
  </si>
  <si>
    <t>IFERROR((D76-E76)/E76,"")</t>
  </si>
  <si>
    <t>IFERROR(D77-E77,"")</t>
  </si>
  <si>
    <t>IFERROR((D77-E77)/E77,"")</t>
  </si>
  <si>
    <t>IFERROR(IF(ABS($G77)&gt;$L$12,IF($G77&gt;0,$L$30,$L$29),""),"")</t>
  </si>
  <si>
    <t>IFERROR(D78-E78,"")</t>
  </si>
  <si>
    <t>IFERROR((D78-E78)/E78,"")</t>
  </si>
  <si>
    <t>IFERROR(IF(ABS($G78)&gt;$L$12,IF($G78&gt;0,$L$26,$L$25),""),"")</t>
  </si>
  <si>
    <t>IFERROR(D79-E79,"")</t>
  </si>
  <si>
    <t>IFERROR((D79-E79)/E79,"")</t>
  </si>
  <si>
    <t>IFERROR(IF(ABS($G79)&gt;$L$12,IF($G79&gt;0,$L$21,$L$20),""),"")</t>
  </si>
  <si>
    <t>IFERROR(D80-E80,"")</t>
  </si>
  <si>
    <t>IFERROR((D80-E80)/E80,"")</t>
  </si>
  <si>
    <t>IFERROR((D81-E81)/E81,"")</t>
  </si>
  <si>
    <t>IFERROR(IF(ABS($G81)&gt;$L$12,IF($G81&gt;0,$L$26,$L$25),""),"")</t>
  </si>
  <si>
    <t>IFERROR((D82-E82)/E82,"")</t>
  </si>
  <si>
    <t>IFERROR(IF(ABS($G82)&gt;$L$12,IF($G82&gt;0,$L$21,$L$20),""),"")</t>
  </si>
  <si>
    <t>IFERROR((D83-E83)/E83,"")</t>
  </si>
  <si>
    <t>IFERROR(IF(ABS($G83)&gt;$L$12,IF($G83&gt;0,$L$27,$L$28),""),"")</t>
  </si>
  <si>
    <t>IFERROR((D84-E84)/E84,"")</t>
  </si>
  <si>
    <t>IFERROR(IF(ABS($G84)&gt;$L$12,IF($G84&gt;0,$L$30,$L$29),""),"")</t>
  </si>
  <si>
    <t>IFERROR(D86-E86,"")</t>
  </si>
  <si>
    <t>IFERROR((D86-E86)/E86,"")</t>
  </si>
  <si>
    <t>IFERROR(CONCATENATE(
IF(OR($D86="",$E86=""),"",
IF($D86&gt;0,IF($E86&gt;0,$L$17,$L$16),""))," ",
IF(OR($G$98="",$G$95=""),"",
IF(AND($G$98&lt;-$M$12,$G$95&gt;=-$M$12),$L$18,
IF(AND($G$98&lt;=$M$12,$G$95&gt;$M$12),$L$19,"")))),"")</t>
  </si>
  <si>
    <t>IFERROR(D87-E87,"")</t>
  </si>
  <si>
    <t>IFERROR((D87-E87)/E87,"")</t>
  </si>
  <si>
    <t>IFERROR(D88-E88,"")</t>
  </si>
  <si>
    <t>IFERROR((D88-E88)/E88,"")</t>
  </si>
  <si>
    <t>IFERROR(D89-E89,"")</t>
  </si>
  <si>
    <t>IFERROR((D89-E89)/E89,"")</t>
  </si>
  <si>
    <t>IFERROR(D90-E90,"")</t>
  </si>
  <si>
    <t>IFERROR((D90-E90)/E90,"")</t>
  </si>
  <si>
    <t>IFERROR(D91-E91,"")</t>
  </si>
  <si>
    <t>IFERROR((D91-E91)/E91,"")</t>
  </si>
  <si>
    <t>IFERROR(IF(ABS($G91)&gt;$L$14,IF($G91&gt;0,#REF!,#REF!),""),"")</t>
  </si>
  <si>
    <t>IFERROR(D92-E92,"")</t>
  </si>
  <si>
    <t>IFERROR((D92-E92)/E92,"")</t>
  </si>
  <si>
    <t>IFERROR(D93-E93,"")</t>
  </si>
  <si>
    <t>IFERROR((D93-E93)/E93,"")</t>
  </si>
  <si>
    <t>IFERROR(IF(ABS($G93)&gt;$L$14,IF($G93&gt;0,#REF!,#REF!),""),"")</t>
  </si>
  <si>
    <t>IFERROR(D94-E94,"")</t>
  </si>
  <si>
    <t>IFERROR((D94-E94)/E94,"")</t>
  </si>
  <si>
    <t>IFERROR((D95-E95)/E95,"")</t>
  </si>
  <si>
    <t>IFERROR(IF(ABS($G95)&gt;$L$12,IF($G95&gt;0,$L$26,$L$25),""),"")</t>
  </si>
  <si>
    <t>IFERROR((D96-E96)/E96,"")</t>
  </si>
  <si>
    <t>IFERROR(IF(ABS($G96)&gt;$L$12,IF($G96&gt;0,$L$21,$L$20),""),"")</t>
  </si>
  <si>
    <t>IFERROR((D97-E97)/E97,"")</t>
  </si>
  <si>
    <t>IFERROR(IF(ABS($G97)&gt;$L$12,IF($G97&gt;0,$L$27,$L$28),""),"")</t>
  </si>
  <si>
    <t>IFERROR((D98-E98)/E98,"")</t>
  </si>
  <si>
    <t>IFERROR(IF(ABS($G98)&gt;$L$12,IF($G98&gt;0,$L$21,$L$20),""),"")</t>
  </si>
  <si>
    <t>IFERROR(D100-E100,"")</t>
  </si>
  <si>
    <t>IFERROR((D100-E100)/E100,"")</t>
  </si>
  <si>
    <t>IFERROR(D101-E101,"")</t>
  </si>
  <si>
    <t>IFERROR((D101-E101)/E101,"")</t>
  </si>
  <si>
    <t>IFERROR((D102-E102)/E102,"")</t>
  </si>
  <si>
    <t>IFERROR(IF(ABS($G102)&gt;$L$12,IF($G102&gt;0,$L$27,$L$28),""),"")</t>
  </si>
  <si>
    <t>IFERROR((D103-E103)/E103,"")</t>
  </si>
  <si>
    <t>IFERROR(IF(ABS($G103)&gt;$L$12,IF($G103&gt;0,$L$21,$L$20),""),"")</t>
  </si>
  <si>
    <t>IFERROR(D105-E105,"")</t>
  </si>
  <si>
    <t>IFERROR((D105-E105)/E105,"")</t>
  </si>
  <si>
    <t>IFERROR(CONCATENATE(
IF(OR($D105="",$E105=""),"",
IF($D105&gt;0,IF($E105&gt;0,$L$17,$L$16),""))," ",
IF(OR($G$110="",$G$109=""),"",
IF(AND($G$110&lt;-$M$12,$G$109&gt;=-$M$12),$L$18,
IF(AND($G$110&lt;=$M$12,$G$109&gt;$M$12),$L$19,"")))),"")</t>
  </si>
  <si>
    <t>IFERROR(D106-E106,"")</t>
  </si>
  <si>
    <t>IFERROR((D106-E106)/E106,"")</t>
  </si>
  <si>
    <t>IFERROR(D107-E107,"")</t>
  </si>
  <si>
    <t>IFERROR((D107-E107)/E107,"")</t>
  </si>
  <si>
    <t>IFERROR((D108-E108)/E108,"")</t>
  </si>
  <si>
    <t>IFERROR(IF(ABS($G108)&gt;$L$12,IF($G108&gt;0,$L$27,$L$28),""),"")</t>
  </si>
  <si>
    <t>IFERROR((D109-E109)/E109,"")</t>
  </si>
  <si>
    <t>IFERROR(IF(ABS($G109)&gt;$L$12,IF($G109&gt;0,$L$26,$L$25),""),"")</t>
  </si>
  <si>
    <t>IFERROR((D110-E110)/E110,"")</t>
  </si>
  <si>
    <t>IFERROR(IF(ABS($G110)&gt;$L$12,IF($G110&gt;0,$L$21,$L$20),""),"")</t>
  </si>
  <si>
    <t>IFERROR(D112-E112,"")</t>
  </si>
  <si>
    <t>IFERROR((D112-E112)/E112,"")</t>
  </si>
  <si>
    <t>IFERROR(D113-E113,"")</t>
  </si>
  <si>
    <t>IFERROR((D113-E113)/E113,"")</t>
  </si>
  <si>
    <t>IFERROR(D114-E114,"")</t>
  </si>
  <si>
    <t>IFERROR((D114-E114)/E114,"")</t>
  </si>
  <si>
    <t>IFERROR((D115-E115)/E115,"")</t>
  </si>
  <si>
    <t>IFERROR(IF(ABS($G115)&gt;$L$12,IF($G115&gt;0,$L$27,$L$28),""),"")</t>
  </si>
  <si>
    <t>IFERROR((D116-E116)/E116,"")</t>
  </si>
  <si>
    <t>IFERROR(IF(ABS($G116)&gt;$L$12,IF($G116&gt;0,$L$21,$L$20),""),"")</t>
  </si>
  <si>
    <t>IFERROR(D119-E119,"")</t>
  </si>
  <si>
    <t>IFERROR((D119-E119)/E119,"")</t>
  </si>
  <si>
    <t>IFERROR(D120-E120,"")</t>
  </si>
  <si>
    <t>IFERROR((D120-E120)/E120,"")</t>
  </si>
  <si>
    <t>IFERROR(D121-E121,"")</t>
  </si>
  <si>
    <t>IFERROR((D121-E121)/E121,"")</t>
  </si>
  <si>
    <t>IFERROR(D122-E122,"")</t>
  </si>
  <si>
    <t>IFERROR((D122-E122)/E122,"")</t>
  </si>
  <si>
    <t>1YR Mean vs. USCR mean</t>
  </si>
  <si>
    <t>IFERROR((D123-E123)/E123,"")</t>
  </si>
  <si>
    <t>IFERROR((D124-E124)/E124,"")</t>
  </si>
  <si>
    <t>IFERROR((D125-E125)/E125,"")</t>
  </si>
  <si>
    <t>IFERROR(
IF(($G125)&lt;-$M$12,$L$23,
IF(OR(ISNUMBER($D125)=FALSE,$D125=""),"",IF($D125&gt;100%,$L$24,""))),"")</t>
  </si>
  <si>
    <t>IFERROR((D126-E126)/E126,"")</t>
  </si>
  <si>
    <t>IFERROR(IF(ABS($G126)&gt;$L$12,IF($G126&gt;0,$L$26,$L$25),""),"")</t>
  </si>
  <si>
    <t>IFERROR((D127-E127)/E127,"")</t>
  </si>
  <si>
    <t>IFERROR(IF(ABS($G127)&gt;$L$12,IF($G127&gt;0,$L$21,$L$20),""),"")</t>
  </si>
  <si>
    <t>IFERROR((D128-E128)/E128,"")</t>
  </si>
  <si>
    <t>IFERROR((D129-E129)/E129,"")</t>
  </si>
  <si>
    <t>IFERROR(IF(ABS($G129)&gt;$L$12,IF($G129&gt;0,$L$26,$L$25),""),"")</t>
  </si>
  <si>
    <t>IFERROR((D130-E130)/E130,"")</t>
  </si>
  <si>
    <t>IFERROR(IF(ABS($G130)&gt;$L$12,IF($G130&gt;0,$L$21,$L$20),""),"")</t>
  </si>
  <si>
    <t>IFERROR((D131-E131)/E131,"")</t>
  </si>
  <si>
    <t>IFERROR(IF(ABS($G131)&gt;$L$12,IF($G131&gt;0,$L$30,$L$29),""),"")</t>
  </si>
  <si>
    <t>Mean [Note 9]</t>
  </si>
  <si>
    <t>IFERROR(D135-E135,"")</t>
  </si>
  <si>
    <t>IFERROR((D135-E135)/E135,"")</t>
  </si>
  <si>
    <t>IFERROR(D136-E136,"")</t>
  </si>
  <si>
    <t>IFERROR((D136-E136)/E136,"")</t>
  </si>
  <si>
    <t>Allocated risk margin [Note 7]</t>
  </si>
  <si>
    <t>IFERROR(D137-E137,"")</t>
  </si>
  <si>
    <t>IFERROR((D137-E137)/E137,"")</t>
  </si>
  <si>
    <t>IFERROR((D138-E138)/E138,"")</t>
  </si>
  <si>
    <t>IFERROR(IF(ABS($G138)&gt;$L$12,IF($G138&gt;0,$L$21,$L$20),""),"")</t>
  </si>
  <si>
    <t>IFERROR((D139-E139)/E139,"")</t>
  </si>
  <si>
    <t>IFERROR((D140-E140)/E140,"")</t>
  </si>
  <si>
    <t>IFERROR(IF(ABS($G140)&gt;$L$12,IF($G140&gt;0,$L$21,$L$20),""),"")</t>
  </si>
  <si>
    <t>IFERROR((D141-E141)/E141,"")</t>
  </si>
  <si>
    <t>IFERROR(IF(ABS($G141)&gt;$L$12,IF($G141&gt;0,$L$30,$L$29),""),"")</t>
  </si>
  <si>
    <t>IFERROR(D143-E143,"")</t>
  </si>
  <si>
    <t>IFERROR((D143-E143)/E143,"")</t>
  </si>
  <si>
    <t>IFERROR(D144-E144,"")</t>
  </si>
  <si>
    <t>IFERROR((D144-E144)/E144,"")</t>
  </si>
  <si>
    <t>IFERROR(D145-E145,"")</t>
  </si>
  <si>
    <t>IFERROR((D145-E145)/E145,"")</t>
  </si>
  <si>
    <t>IFERROR((D146-E146)/E146,"")</t>
  </si>
  <si>
    <t>IFERROR(IF(ABS($G146)&gt;$L$12,IF($G146&gt;0,$L$21,$L$20),""),"")</t>
  </si>
  <si>
    <t>IFERROR((D147-E147)/E147,"")</t>
  </si>
  <si>
    <t>IFERROR(IF(ABS($G147)&gt;$L$12,IF($G147&gt;0,$L$21,$L$20),""),"")</t>
  </si>
  <si>
    <t>IFERROR((D148-E148)/E148,"")</t>
  </si>
  <si>
    <t>IFERROR(IF(ABS($G148)&gt;$L$12,IF($G148&gt;0,$L$21,$L$20),""),"")</t>
  </si>
  <si>
    <t>IFERROR((D149-E149)/E149,"")</t>
  </si>
  <si>
    <t>IFERROR(IF(ABS($G149)&gt;$L$12,IF($G149&gt;0,$L$30,$L$29),""),"")</t>
  </si>
  <si>
    <t>All formulae in excel columns F, G, H are shown with Excel references, not MDC references.</t>
  </si>
  <si>
    <t>£0</t>
  </si>
  <si>
    <t>0.0%</t>
  </si>
  <si>
    <t>Text</t>
  </si>
  <si>
    <t>= 520 U2</t>
  </si>
  <si>
    <t>= 520 U3</t>
  </si>
  <si>
    <t>V570012</t>
  </si>
  <si>
    <t>V570013</t>
  </si>
  <si>
    <t>V570014</t>
  </si>
  <si>
    <t>V570015</t>
  </si>
  <si>
    <t>V570016</t>
  </si>
  <si>
    <t>V570017</t>
  </si>
  <si>
    <t>V570018</t>
  </si>
  <si>
    <t>V570019</t>
  </si>
  <si>
    <t>V570020</t>
  </si>
  <si>
    <t>V570021</t>
  </si>
  <si>
    <t>V570022</t>
  </si>
  <si>
    <t>V570023</t>
  </si>
  <si>
    <t>V570024</t>
  </si>
  <si>
    <t>V570025</t>
  </si>
  <si>
    <t>V570026</t>
  </si>
  <si>
    <t>V570027</t>
  </si>
  <si>
    <t>V570028</t>
  </si>
  <si>
    <t>V570029</t>
  </si>
  <si>
    <t>V570030</t>
  </si>
  <si>
    <t>V570031</t>
  </si>
  <si>
    <t>V570032</t>
  </si>
  <si>
    <t>V570033</t>
  </si>
  <si>
    <t>V570034</t>
  </si>
  <si>
    <t>V570035</t>
  </si>
  <si>
    <t>A (PY)</t>
  </si>
  <si>
    <t>B (PY)</t>
  </si>
  <si>
    <t>C (PY)</t>
  </si>
  <si>
    <t>D (PY)</t>
  </si>
  <si>
    <t>F (PY)</t>
  </si>
  <si>
    <t>G (PY)</t>
  </si>
  <si>
    <t>I (PY)</t>
  </si>
  <si>
    <t>A (PY-1)</t>
  </si>
  <si>
    <t>B (PY-1)</t>
  </si>
  <si>
    <t>C (PY-1)</t>
  </si>
  <si>
    <t>D (PY-1)</t>
  </si>
  <si>
    <t>F (PY-1)</t>
  </si>
  <si>
    <t>G (PY-1)</t>
  </si>
  <si>
    <t>H (PY-1)</t>
  </si>
  <si>
    <t>I (PY-1)</t>
  </si>
  <si>
    <t>A (PY-2)</t>
  </si>
  <si>
    <t>B (PY-2)</t>
  </si>
  <si>
    <t>C (PY-2)</t>
  </si>
  <si>
    <t>D (PY-2)</t>
  </si>
  <si>
    <t>F (PY-2)</t>
  </si>
  <si>
    <t>G (PY-2)</t>
  </si>
  <si>
    <t>H (PY-2)</t>
  </si>
  <si>
    <t>I (PY-2)</t>
  </si>
  <si>
    <t>QSR / ASR: Reinsurance Contract Boundary Impact</t>
  </si>
  <si>
    <t>Q4 Modelled: Reinsurance Contract Boundary Impact</t>
  </si>
  <si>
    <t>= 312.2 Q Total minus 312.2 Q + 313.1 D1</t>
  </si>
  <si>
    <t>= 600C SCR: (SCR(1) agreed) / 600A (1YR Prem Risk Mean Claims + 1/2 * Earned Reserves)</t>
  </si>
  <si>
    <t>= (600C SCR: SCR(1) agreed minus 600C SCR: Mean) / 600A (1Yr Prem Risk Mean Claims + 1/2 * Earned Reserves)</t>
  </si>
  <si>
    <t xml:space="preserve">
This question relates to risk on earned exposures.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Claims are undiscounted net ultimate. The amounts should be consistent with the reserve risk amounts shown on form 313.
• The “Total” mean and 99.5th should agree with form 313, section 3, row 5, columns H and I. It is the diversified total and not the sum of the class results.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form,not contribution to insurance risk.
• The "Post diversified claims" column should be based on the same methodology used to calculate contribution to capital by risk category (see Form 540), i.e. using an average from the specified range of simulations around the 99.5th insurance risk which is scaled so that the Total Column F(i) + 502 Total Column I(i) = 311 G3 (1:200 net ultimate claims).</t>
  </si>
  <si>
    <t xml:space="preserve">
Complete the tables below for total premium risk (including catastrophe) and reserve risk.
Enter the probability of exceeding the indicated percentile on both premium and reserve risk. Do not complete the shaded boxes. For the "Break Even" table, enter the percentile at which a loss occurs. The probability should be the probability of a loss on both reserves and underwriting. Enter all figures as % to four decimal places.
Example: if the class makes an underwriting loss (loss and allocated expense exceeds premium on an ultimate basis) at the 70th percentile and a loss on reserves (ultimate claims run-off exceeds best estimate reserves) at the 55th percentile, enter "70.0000 %" in the first row of the second table, and "55.0000%" in the second row. Input the probability of exceeding both percentiles in the bottom row of the second table. For example, if the 70th percentile for premium risk and the 55th percentile for reserve risk are both exceeded in 3500 simulations out of 50000, enter "7.0000%" in the bottom right cell.</t>
  </si>
  <si>
    <t>IFERROR(CONCATENATE(
IF(OR(ISNUMBER($D119)=FALSE,$D119=""),"",IF($D119&gt;0,$L$16,""))," ",
IF(OR(ISNUMBER($D119)=FALSE,$D119=""),"",IF($D119&gt;$D$43,$L$22,""))," ",
IF(AND($G$130&lt;-$M$12,$G$129&gt;=-$M$12),$L$18,
IF(AND($G$130&lt;=$M$12,$G$129&gt;$M$12),$L$19,""))),"")</t>
  </si>
  <si>
    <t>IFERROR(CONCATENATE(
IF(OR(ISNUMBER($D135)=FALSE,$D135=""),"",IF($D135&gt;0,$L$16,""))," ",
IF($D$74="","",IF($D135&gt;$D$74,$L$22,""))),"")</t>
  </si>
  <si>
    <t>IFERROR(CONCATENATE(
IF(OR(ISNUMBER($D143)=FALSE,$D143=""),"",IF(D143&gt;0,$L$16,""))," ",
IF($D$86="","",IF($D143&gt;$D$86,$L$22,""))),"")</t>
  </si>
  <si>
    <t>510.1(Row#)B / 511.1(Row#)Mean Net Claims</t>
  </si>
  <si>
    <t>510.1 B All other / 511.1 Mean Net Claims All other</t>
  </si>
  <si>
    <t>510.1 B Total / 511.1 Mean Net Claims Total</t>
  </si>
  <si>
    <t>510.1(Row#)C / 511.1(Row#)Mean Net Claims</t>
  </si>
  <si>
    <t>510.1 C All other / 511.1 Mean Net Claims All other</t>
  </si>
  <si>
    <t>510.1 C Total / 511.1 Mean Net Claims Total</t>
  </si>
  <si>
    <t>510.1(Row#)D / 511.1(Row#)Mean Net Claims</t>
  </si>
  <si>
    <t>510.1 D All other / 511.1 Mean Net Claims All other</t>
  </si>
  <si>
    <t>510.1 D Total / 511.1 Mean Net Claims Total</t>
  </si>
  <si>
    <t>510.1 F(i) Total / 511.1 Mean Net Claims Total</t>
  </si>
  <si>
    <t>510.1 F(i) All other / 511.1 Mean Net Claims All other</t>
  </si>
  <si>
    <t>510.1(Row#)F(i) / 511.1(Row#)Mean Net Claims</t>
  </si>
  <si>
    <t>Should be greater than 50th Net Claims Percentile (B)</t>
  </si>
  <si>
    <t>FORMS 309-314</t>
  </si>
  <si>
    <t xml:space="preserve">The final Lloyd's Capital Return to be submitted is to be based on the most up to date SBF possible. If an SBF resubmission is required during the review process, the managing agent must assess the capital impact of this change. A resubmission of the LCR return may be required depending on the circumstances - see the Guidance for further information. Submissions should report the SBF version that the LCR is based on.
Methodology and assumptions used for completing the SBF and LCR (and other returns) must be consistent, but not necessarily the same: any differences must be clearly outlines and justified (e.g. loss ratio assumptions for the prospective year need not be the same in the LCR and the SBF).
As for any March resubmission, managing agents should not use the latest approved SBF if there is a more recent version of the business plan that is being used internally at the syndicate. It is this more up-to-date version that should be used for the March re-assessment and, generally, for ongoing monitoring of capital. </t>
  </si>
  <si>
    <t>(table 1) Percentiles</t>
  </si>
  <si>
    <t xml:space="preserve">Reporting the various distribution points provides evidence that may be subject to validation, which should cover the full probability distribution. The internal model must produce modelled surpluses / deficits on an expected basis (mean) and other distribution percentiles, as well as simply considering the 99.5th percentile downside. This enables comparison of the Lloyd’s Internal Model syndicate outputs with multiple data points rather than one or two.
The 99.8th percentile is also collected. As with insurance operations in general, the various outcomes of next year’s trading is expected to be skewed – the downside is much worse than the upside compared to planned outcomes. Agents should provide commentary in the document in terms of the break-even return period and where historical experience is relevant and would sit compared to the projected model outputs.
As form 310 captures all risks, Lloyd's would expect the difference of the 99.5th from the mean here to exceed the difference of the 99.5th from the mean in insurance risk (modelled insurance losses) on form 311, even allowing for discounting and future investment income that are booked here but excluded from form 311. Where it does not, agents should address the explanation for this in the supporting document. </t>
  </si>
  <si>
    <t>This field should be used to capture any management adjustments to capital for 1yr SCR and/or uSCR. This should be the bottom line amount added to total 1yr SCR and/or uSCR respectively i.e. not pre-diversified amounts added onto any particular risk categories. This should be used for management adjustments that sit outside of the model, and is expected to be used where adjustments were not implemented in the capital model in time for submission deadlines. Your AoC should include more details how the maangement adjustment has been derived.</t>
  </si>
  <si>
    <r>
      <t xml:space="preserve">The technical provisions are to be calculated in line with Solvency II basis and on a discounted basis. This form requires agents to provide a breakdown of technical provisions into the relevant items.
</t>
    </r>
    <r>
      <rPr>
        <sz val="11"/>
        <color rgb="FFFF0000"/>
        <rFont val="Arial"/>
        <family val="2"/>
      </rPr>
      <t>Reinsurance acquisition costs should be allowed for in the Technical Provisions and future cashflows. Acquisition costs allowed for in the Technical Provisions should be reported in form 312 of the LCR. Acquisition costs for outwards reinsurance should be allowed for in net premium and not reported in the net acquisition cost. This is consistent with the TPD (see TPD FAQ for more information): net premium in column K should include the acquisition costs for outwards reinsurance and net acquisition cost in column L should be equal to the gross acquisition cost in column E.</t>
    </r>
  </si>
  <si>
    <r>
      <t xml:space="preserve">GENERAL POINTS TO NOTE: 
Please refer to full guidance instructions at </t>
    </r>
    <r>
      <rPr>
        <b/>
        <sz val="11"/>
        <color theme="0"/>
        <rFont val="Segoe UI"/>
        <family val="2"/>
      </rPr>
      <t xml:space="preserve">https://www.lloyds.com/market-resources/capital-and-reserving/capital-guidance/internal-model-scr </t>
    </r>
    <r>
      <rPr>
        <sz val="11"/>
        <color theme="0"/>
        <rFont val="Segoe UI"/>
        <family val="2"/>
      </rPr>
      <t>for further details</t>
    </r>
  </si>
  <si>
    <t>FORMS 500-571</t>
  </si>
  <si>
    <t>Purpose of forms 500-571</t>
  </si>
  <si>
    <t>The purpose of forms 500-571 is to enable Lloyd’s to more quickly identify potential issues with the LCR, while not significantly adding to agents’ workloads.</t>
  </si>
  <si>
    <t>Contents of forms 500-571</t>
  </si>
  <si>
    <t>Forms 500-571 contains two sections: quantitative (forms 500 - 562) and reinsurance contract boundary sections (forms 570 and 571). For the 2021 YOA LCR return, Lloyd's has removed form 400 (qualitative) and intends to add any qualitative questions to a Focus Areas return, to be collected via SecureStore.
Forms 500-562 capture model outputs relating to premium risk, reserve risk, reinsurance credit risk, dependencies, post diversified LCR risk amounts and reconciliations between the LCR and the SBF to identify where there are inconsistencies.
The reinsurance contract boundaries sections are to be used for the adjustment required in LCR form 309, section 1, row 2 column B and is calculated in 571 Reinsurance Contract Boundaries - Outputs. This is mandatory for the year-end CiL submission and should be completed for the mid-year CiL (March) in the event of resubmission of the LCR. Lloyd's is expecting to use information from the QSR or ASR in all other cases. For mid-year CiL (March) submissions, information entered is optional unless requested.</t>
  </si>
  <si>
    <t>Completing forms 500-571</t>
  </si>
  <si>
    <r>
      <t xml:space="preserve">For the quantitative section, enter the required inputs in the following sheets: 
- 500 Premium Risk Excluding Catastrophe - Quantitative Inputs
- 502 Premium Risk Including Catastrophe - Quantitative Inputs
- 510 Reserve Risk - Quantitative Inputs
- 520 Dependencies - Quantitative Inputs
- 530 Reinsurance - Quantitative Inputs
- 540 Post Diversified Risks - Quantitative Inputs
- 550 LCR vs SBF Reconciliation
- 560 YOA SCR Inputs
- 561 Plan Loss Ratios and Parameterisation - Quantitative Inputs
- 562 SBF Class Mapping - Quantitative Inputs
- 570 Reinsurance Contract Boundary Adjustment - Quantitative Inputs
Complete the entire table included in each question. Add brief comments (two paragraphs maximum) where appropriate. Sheets 501, 503, 511, 521, 531, 541 and 571 contain outputs only (unless stated otherwise). They show the metrics and tests that will be used in Lloyd's review of LCR submissions.
Forms 500-571 have been designed with the intention of minimising any further work required of agents. Nonetheless, it is possible that some of the quantitative questions may require capturing additional model outputs. Agents should review forms 500-571 as early as possible in order to allow sufficient time for the capture of any additional outputs. 
The instructions in the questionnaire are intended to be complete and self-contained; no reference to other documents should be necessary, except where noted. In particular, the post diversification calculations required for 540 Post Diversified Risks - Quantitative Inputs are covered in </t>
    </r>
    <r>
      <rPr>
        <sz val="11"/>
        <color rgb="FFFF0000"/>
        <rFont val="Arial"/>
        <family val="2"/>
      </rPr>
      <t>detail in Appendix D of the Lloyd's Capital Guidance</t>
    </r>
    <r>
      <rPr>
        <strike/>
        <sz val="11"/>
        <color rgb="FFFF0000"/>
        <rFont val="Arial"/>
        <family val="2"/>
      </rPr>
      <t xml:space="preserve"> detail in the Notes to the Supplementary Questionnaire and Analysis of Change</t>
    </r>
    <r>
      <rPr>
        <sz val="11"/>
        <color theme="1"/>
        <rFont val="Arial"/>
        <family val="2"/>
      </rPr>
      <t xml:space="preserve"> available on lloyds.com. </t>
    </r>
    <r>
      <rPr>
        <strike/>
        <sz val="11"/>
        <color rgb="FFFF0000"/>
        <rFont val="Arial"/>
        <family val="2"/>
      </rPr>
      <t>This document also provides background on other areas that agents have raised queries on in the past.</t>
    </r>
  </si>
  <si>
    <t>The figures provided in this pro-forma are to be in GBP units. The exchange rate to be used for conversion is the rate as at 30-June-2020 rate for the year-end Coming Into Line submission, and as at 31-December-2020 for a March resubmission.  You should ideally have no decimal places for the data.</t>
  </si>
  <si>
    <t>The Ultimate SCR should recognise the gains from running off the risk margin within technical provisions at time 0 (31-December-2020) to nil. The One-Year SCR will include the movement in the risk margin from time 0 to time 1 (31-December-2021) in common with all projected movements in the Solvency II balance sheet at the 1:200 confidence level over one year.</t>
  </si>
  <si>
    <t>Lapse risk should be included within the reserving risk split, where appropriate. If the value of the lapse risk is deemed significant please contact your MRC capital point of contact to discuss its inclusion in your modelling.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</si>
</sst>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_-;[Red]\(##,##0.00,,\);\-_;"/>
    <numFmt numFmtId="166" formatCode="##,##0.00_-;[Red]\(##,##0.00\);\-_;\ "/>
    <numFmt numFmtId="167" formatCode="##,##0.00,,_-;[Red]\(##,##0.00,,\);\-_;\ "/>
    <numFmt numFmtId="168" formatCode="0.00,,_-;[Red]\(0.00,,\);\-_;\ "/>
    <numFmt numFmtId="169" formatCode="#,##0.00%;\-#,##0.00%"/>
    <numFmt numFmtId="170" formatCode="0.0000%"/>
    <numFmt numFmtId="171" formatCode="_-* #,##0_-;\-* #,##0_-;_-* &quot;-&quot;??_-;_-@_-"/>
    <numFmt numFmtId="172" formatCode="0.0000"/>
    <numFmt numFmtId="173" formatCode="#,##0.0;\-#,##0.0"/>
    <numFmt numFmtId="174" formatCode="##,##0_-;[Red]\(##,##0\);\-_;\ "/>
    <numFmt numFmtId="175" formatCode="##,##0.0_-;[Red]\(##,##0.0\);\-_;\ "/>
  </numFmts>
  <fonts count="12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Segoe UI"/>
      <family val="2"/>
    </font>
    <font>
      <i/>
      <sz val="11"/>
      <color theme="1"/>
      <name val="Calibri"/>
      <family val="2"/>
      <scheme val="minor"/>
    </font>
    <font>
      <sz val="12"/>
      <color theme="1"/>
      <name val="Calibri"/>
      <family val="2"/>
      <scheme val="minor"/>
    </font>
    <font>
      <sz val="10"/>
      <color theme="0"/>
      <name val="Segoe UI"/>
      <family val="2"/>
    </font>
    <font>
      <b/>
      <sz val="12"/>
      <color theme="0"/>
      <name val="Segoe UI"/>
      <family val="2"/>
    </font>
    <font>
      <sz val="9"/>
      <name val="Segoe UI"/>
      <family val="2"/>
    </font>
    <font>
      <sz val="9"/>
      <color theme="0"/>
      <name val="Segoe UI"/>
      <family val="2"/>
    </font>
    <font>
      <sz val="10"/>
      <name val="Segoe UI"/>
      <family val="2"/>
    </font>
    <font>
      <b/>
      <sz val="10"/>
      <color theme="0"/>
      <name val="Segoe UI"/>
      <family val="2"/>
    </font>
    <font>
      <sz val="12"/>
      <color theme="0"/>
      <name val="Segoe UI"/>
      <family val="2"/>
    </font>
    <font>
      <sz val="11"/>
      <color theme="1"/>
      <name val="Segoe UI"/>
      <family val="2"/>
    </font>
    <font>
      <b/>
      <sz val="10"/>
      <color theme="1"/>
      <name val="Segoe UI"/>
      <family val="2"/>
    </font>
    <font>
      <sz val="16"/>
      <color theme="1"/>
      <name val="Segoe UI"/>
      <family val="2"/>
    </font>
    <font>
      <b/>
      <sz val="11"/>
      <color theme="1"/>
      <name val="Calibri"/>
      <family val="2"/>
      <scheme val="minor"/>
    </font>
    <font>
      <b/>
      <sz val="10"/>
      <color theme="3" tint="-0.24988555558946501"/>
      <name val="Segoe UI"/>
      <family val="2"/>
    </font>
    <font>
      <b/>
      <sz val="10"/>
      <color rgb="FF0070C0"/>
      <name val="Segoe UI"/>
      <family val="2"/>
    </font>
    <font>
      <sz val="11"/>
      <color rgb="FF9C6500"/>
      <name val="Calibri"/>
      <family val="2"/>
      <scheme val="minor"/>
    </font>
    <font>
      <b/>
      <u/>
      <sz val="11"/>
      <color rgb="FFFF0000"/>
      <name val="Calibri"/>
      <family val="2"/>
      <scheme val="minor"/>
    </font>
    <font>
      <b/>
      <sz val="10"/>
      <name val="Segoe UI"/>
      <family val="2"/>
    </font>
    <font>
      <sz val="11"/>
      <color theme="0"/>
      <name val="Segoe UI"/>
      <family val="2"/>
    </font>
    <font>
      <sz val="11"/>
      <color rgb="FF9C5700"/>
      <name val="Calibri"/>
      <family val="2"/>
      <scheme val="minor"/>
    </font>
    <font>
      <b/>
      <sz val="12"/>
      <name val="Segoe UI"/>
      <family val="2"/>
    </font>
    <font>
      <sz val="11"/>
      <name val="Segoe UI"/>
      <family val="2"/>
    </font>
    <font>
      <b/>
      <sz val="14"/>
      <color theme="0"/>
      <name val="Segoe UI"/>
      <family val="2"/>
    </font>
    <font>
      <b/>
      <sz val="12"/>
      <color theme="1"/>
      <name val="Segoe UI"/>
      <family val="2"/>
    </font>
    <font>
      <sz val="10"/>
      <color rgb="FFC00000"/>
      <name val="Segoe UI"/>
      <family val="2"/>
    </font>
    <font>
      <b/>
      <sz val="8"/>
      <color theme="1"/>
      <name val="Segoe UI"/>
      <family val="2"/>
    </font>
    <font>
      <sz val="11"/>
      <color rgb="FFC00000"/>
      <name val="Segoe UI"/>
      <family val="2"/>
    </font>
    <font>
      <b/>
      <sz val="11"/>
      <color theme="1"/>
      <name val="Segoe UI"/>
      <family val="2"/>
    </font>
    <font>
      <sz val="9"/>
      <color rgb="FFC00000"/>
      <name val="Segoe UI"/>
      <family val="2"/>
    </font>
    <font>
      <sz val="9"/>
      <color theme="1"/>
      <name val="Segoe UI"/>
      <family val="2"/>
    </font>
    <font>
      <b/>
      <sz val="9"/>
      <color theme="0"/>
      <name val="Segoe UI"/>
      <family val="2"/>
    </font>
    <font>
      <sz val="16"/>
      <color theme="0"/>
      <name val="Segoe UI"/>
      <family val="2"/>
    </font>
    <font>
      <b/>
      <sz val="16"/>
      <color theme="0"/>
      <name val="Segoe UI"/>
      <family val="2"/>
    </font>
    <font>
      <b/>
      <sz val="10"/>
      <color rgb="FFC00000"/>
      <name val="Segoe UI"/>
      <family val="2"/>
    </font>
    <font>
      <b/>
      <sz val="9"/>
      <color theme="1" tint="0.24994659260841701"/>
      <name val="Segoe UI"/>
      <family val="2"/>
    </font>
    <font>
      <b/>
      <sz val="9"/>
      <color theme="1"/>
      <name val="Segoe UI"/>
      <family val="2"/>
    </font>
    <font>
      <sz val="9"/>
      <color theme="1"/>
      <name val="Arial"/>
      <family val="2"/>
    </font>
    <font>
      <b/>
      <sz val="11"/>
      <color theme="0"/>
      <name val="Segoe UI"/>
      <family val="2"/>
    </font>
    <font>
      <b/>
      <sz val="16"/>
      <color theme="1"/>
      <name val="Segoe UI"/>
      <family val="2"/>
    </font>
    <font>
      <b/>
      <sz val="14"/>
      <color rgb="FF000000"/>
      <name val="Segoe UI"/>
      <family val="2"/>
    </font>
    <font>
      <sz val="10"/>
      <color theme="0"/>
      <name val="Calibri"/>
      <family val="2"/>
      <scheme val="minor"/>
    </font>
    <font>
      <sz val="10"/>
      <name val="Arial"/>
      <family val="2"/>
    </font>
    <font>
      <b/>
      <i/>
      <sz val="10"/>
      <color rgb="FFFF0000"/>
      <name val="Arial"/>
      <family val="2"/>
    </font>
    <font>
      <b/>
      <sz val="9"/>
      <color theme="1"/>
      <name val="Arial"/>
      <family val="2"/>
    </font>
    <font>
      <b/>
      <sz val="11"/>
      <color theme="1"/>
      <name val="Arial"/>
      <family val="2"/>
    </font>
    <font>
      <u/>
      <sz val="11"/>
      <color theme="10"/>
      <name val="Calibri"/>
      <family val="2"/>
      <scheme val="minor"/>
    </font>
    <font>
      <b/>
      <sz val="10"/>
      <color rgb="FF000000"/>
      <name val="Segoe UI"/>
      <family val="2"/>
    </font>
    <font>
      <sz val="11"/>
      <color theme="0"/>
      <name val="Calibri"/>
      <family val="2"/>
      <scheme val="minor"/>
    </font>
    <font>
      <b/>
      <sz val="10"/>
      <color theme="1"/>
      <name val="Arial"/>
      <family val="2"/>
    </font>
    <font>
      <sz val="10"/>
      <color theme="1"/>
      <name val="Calibri"/>
      <family val="2"/>
      <scheme val="minor"/>
    </font>
    <font>
      <b/>
      <sz val="14"/>
      <color rgb="FF000000"/>
      <name val="Arial"/>
      <family val="2"/>
    </font>
    <font>
      <b/>
      <sz val="12"/>
      <color theme="1"/>
      <name val="Arial"/>
      <family val="2"/>
    </font>
    <font>
      <sz val="10"/>
      <color theme="1"/>
      <name val="Arial"/>
      <family val="2"/>
    </font>
    <font>
      <sz val="18"/>
      <color theme="1"/>
      <name val="Arial"/>
      <family val="2"/>
    </font>
    <font>
      <sz val="11"/>
      <color theme="1"/>
      <name val="Arial"/>
      <family val="2"/>
    </font>
    <font>
      <b/>
      <u/>
      <sz val="11"/>
      <color theme="1"/>
      <name val="Arial"/>
      <family val="2"/>
    </font>
    <font>
      <u/>
      <sz val="11"/>
      <color theme="1"/>
      <name val="Arial"/>
      <family val="2"/>
    </font>
    <font>
      <vertAlign val="subscript"/>
      <sz val="11"/>
      <color theme="1"/>
      <name val="Arial"/>
      <family val="2"/>
    </font>
    <font>
      <i/>
      <sz val="11"/>
      <color theme="1"/>
      <name val="Arial"/>
      <family val="2"/>
    </font>
    <font>
      <sz val="10"/>
      <color indexed="10"/>
      <name val="Segoe UI"/>
      <family val="2"/>
    </font>
    <font>
      <b/>
      <sz val="10"/>
      <color indexed="10"/>
      <name val="Segoe UI"/>
      <family val="2"/>
    </font>
    <font>
      <sz val="10"/>
      <color rgb="FFFF0000"/>
      <name val="Arial"/>
      <family val="2"/>
    </font>
    <font>
      <b/>
      <sz val="10"/>
      <color rgb="FFBC1E04"/>
      <name val="Segoe UI"/>
      <family val="2"/>
    </font>
    <font>
      <b/>
      <sz val="16"/>
      <color indexed="9"/>
      <name val="Arial"/>
      <family val="2"/>
    </font>
    <font>
      <sz val="10"/>
      <color indexed="12"/>
      <name val="Arial"/>
      <family val="2"/>
    </font>
    <font>
      <b/>
      <sz val="9"/>
      <color rgb="FFBC1E04"/>
      <name val="Segoe UI"/>
      <family val="2"/>
    </font>
    <font>
      <b/>
      <sz val="9"/>
      <color rgb="FFC00000"/>
      <name val="Segoe UI"/>
      <family val="2"/>
    </font>
    <font>
      <u/>
      <sz val="11"/>
      <color theme="1"/>
      <name val="Segoe UI"/>
      <family val="2"/>
    </font>
    <font>
      <sz val="10"/>
      <color rgb="FFFF0000"/>
      <name val="Segoe UI"/>
      <family val="2"/>
    </font>
    <font>
      <sz val="11"/>
      <name val="Calibri"/>
      <family val="2"/>
      <scheme val="minor"/>
    </font>
    <font>
      <b/>
      <sz val="10"/>
      <color rgb="FFFF0000"/>
      <name val="Segoe UI"/>
      <family val="2"/>
    </font>
    <font>
      <b/>
      <sz val="11"/>
      <color theme="0"/>
      <name val="Calibri"/>
      <family val="2"/>
      <scheme val="minor"/>
    </font>
    <font>
      <b/>
      <sz val="11"/>
      <color rgb="FFFF0000"/>
      <name val="Arial"/>
      <family val="2"/>
    </font>
    <font>
      <sz val="10"/>
      <color theme="1" tint="0.24994659260841701"/>
      <name val="Arial"/>
      <family val="2"/>
    </font>
    <font>
      <b/>
      <sz val="16"/>
      <color theme="0"/>
      <name val="Arial"/>
      <family val="2"/>
    </font>
    <font>
      <b/>
      <sz val="22"/>
      <color rgb="FF1E35BF"/>
      <name val="Arial"/>
      <family val="2"/>
    </font>
    <font>
      <b/>
      <sz val="16"/>
      <color theme="1" tint="0.24994659260841701"/>
      <name val="Arial"/>
      <family val="2"/>
    </font>
    <font>
      <b/>
      <sz val="11"/>
      <color theme="1" tint="0.24994659260841701"/>
      <name val="Arial"/>
      <family val="2"/>
    </font>
    <font>
      <b/>
      <sz val="12"/>
      <color theme="1" tint="0.24994659260841701"/>
      <name val="Arial"/>
      <family val="2"/>
    </font>
    <font>
      <sz val="16"/>
      <color theme="1" tint="0.24994659260841701"/>
      <name val="Arial"/>
      <family val="2"/>
    </font>
    <font>
      <b/>
      <sz val="10"/>
      <color theme="1" tint="0.24994659260841701"/>
      <name val="Arial"/>
      <family val="2"/>
    </font>
    <font>
      <b/>
      <sz val="24"/>
      <color rgb="FF1E35BF"/>
      <name val="Arial"/>
      <family val="2"/>
    </font>
    <font>
      <sz val="16"/>
      <color theme="1"/>
      <name val="Symbol"/>
      <family val="1"/>
      <charset val="2"/>
    </font>
    <font>
      <sz val="11"/>
      <color rgb="FFFF0000"/>
      <name val="Calibri"/>
      <family val="2"/>
      <scheme val="minor"/>
    </font>
    <font>
      <b/>
      <sz val="9"/>
      <color rgb="FFFF0000"/>
      <name val="Segoe UI"/>
      <family val="2"/>
    </font>
    <font>
      <b/>
      <sz val="12"/>
      <color rgb="FFC00000"/>
      <name val="Arial"/>
      <family val="2"/>
    </font>
    <font>
      <sz val="8"/>
      <color theme="0"/>
      <name val="Segoe UI"/>
      <family val="2"/>
    </font>
    <font>
      <b/>
      <sz val="8"/>
      <color rgb="FFBC1E04"/>
      <name val="Segoe UI"/>
      <family val="2"/>
    </font>
    <font>
      <i/>
      <sz val="10"/>
      <color rgb="FFFF0000"/>
      <name val="Arial"/>
      <family val="2"/>
    </font>
    <font>
      <sz val="8"/>
      <color theme="1"/>
      <name val="Segoe UI"/>
      <family val="2"/>
    </font>
    <font>
      <sz val="8"/>
      <name val="Arial"/>
      <family val="2"/>
    </font>
    <font>
      <sz val="9"/>
      <color indexed="81"/>
      <name val="Tahoma"/>
      <family val="2"/>
    </font>
    <font>
      <sz val="9"/>
      <color rgb="FFFF0000"/>
      <name val="Segoe UI"/>
      <family val="2"/>
    </font>
    <font>
      <sz val="10"/>
      <color theme="0"/>
      <name val="Arial"/>
      <family val="2"/>
    </font>
    <font>
      <b/>
      <sz val="8"/>
      <color rgb="FFFF0000"/>
      <name val="Segoe UI"/>
      <family val="2"/>
    </font>
    <font>
      <b/>
      <sz val="8"/>
      <name val="Segoe UI"/>
      <family val="2"/>
    </font>
    <font>
      <b/>
      <sz val="9"/>
      <name val="Segoe UI"/>
      <family val="2"/>
    </font>
    <font>
      <strike/>
      <sz val="10"/>
      <color rgb="FFFF0000"/>
      <name val="Segoe UI"/>
      <family val="2"/>
    </font>
    <font>
      <b/>
      <strike/>
      <sz val="8"/>
      <color rgb="FFFF0000"/>
      <name val="Segoe UI"/>
      <family val="2"/>
    </font>
    <font>
      <b/>
      <strike/>
      <sz val="10"/>
      <color rgb="FFFF0000"/>
      <name val="Segoe UI"/>
      <family val="2"/>
    </font>
    <font>
      <sz val="9"/>
      <name val="Arial"/>
      <family val="2"/>
    </font>
    <font>
      <sz val="8"/>
      <name val="Segoe UI"/>
      <family val="2"/>
    </font>
    <font>
      <b/>
      <strike/>
      <sz val="12"/>
      <color rgb="FFFF0000"/>
      <name val="Segoe UI"/>
      <family val="2"/>
    </font>
    <font>
      <u/>
      <sz val="11"/>
      <name val="Segoe UI"/>
      <family val="2"/>
    </font>
    <font>
      <sz val="9"/>
      <color rgb="FFFF0000"/>
      <name val="Arial"/>
      <family val="2"/>
    </font>
    <font>
      <sz val="14"/>
      <color rgb="FFFF0000"/>
      <name val="Segoe UI"/>
      <family val="2"/>
    </font>
    <font>
      <b/>
      <u/>
      <sz val="14"/>
      <color rgb="FFFF0000"/>
      <name val="Segoe UI"/>
      <family val="2"/>
    </font>
    <font>
      <sz val="8"/>
      <color rgb="FFFF0000"/>
      <name val="Segoe UI"/>
      <family val="2"/>
    </font>
    <font>
      <b/>
      <u/>
      <sz val="10"/>
      <color rgb="FFFF0000"/>
      <name val="Segoe UI"/>
      <family val="2"/>
    </font>
    <font>
      <b/>
      <strike/>
      <u/>
      <sz val="10"/>
      <color rgb="FFFF0000"/>
      <name val="Segoe UI"/>
      <family val="2"/>
    </font>
    <font>
      <strike/>
      <sz val="11"/>
      <color rgb="FFFF0000"/>
      <name val="Calibri"/>
      <family val="2"/>
      <scheme val="minor"/>
    </font>
    <font>
      <i/>
      <strike/>
      <sz val="11"/>
      <color rgb="FFFF0000"/>
      <name val="Calibri"/>
      <family val="2"/>
      <scheme val="minor"/>
    </font>
    <font>
      <i/>
      <sz val="11"/>
      <color rgb="FFFF0000"/>
      <name val="Calibri"/>
      <family val="2"/>
      <scheme val="minor"/>
    </font>
    <font>
      <sz val="11"/>
      <color rgb="FFFF0000"/>
      <name val="Arial"/>
      <family val="2"/>
    </font>
    <font>
      <strike/>
      <sz val="11"/>
      <color rgb="FFFF0000"/>
      <name val="Arial"/>
      <family val="2"/>
    </font>
    <font>
      <b/>
      <sz val="12"/>
      <color rgb="FFFF0000"/>
      <name val="Segoe UI"/>
      <family val="2"/>
    </font>
    <font>
      <strike/>
      <sz val="10"/>
      <color theme="0"/>
      <name val="Segoe UI"/>
      <family val="2"/>
    </font>
    <font>
      <b/>
      <strike/>
      <sz val="9"/>
      <color rgb="FFBC1E04"/>
      <name val="Segoe UI"/>
      <family val="2"/>
    </font>
    <font>
      <b/>
      <strike/>
      <sz val="10"/>
      <color rgb="FFBC1E04"/>
      <name val="Segoe UI"/>
      <family val="2"/>
    </font>
    <font>
      <b/>
      <u/>
      <sz val="10"/>
      <color theme="1"/>
      <name val="Segoe UI"/>
      <family val="2"/>
    </font>
    <font>
      <strike/>
      <sz val="8"/>
      <color rgb="FFFF0000"/>
      <name val="Arial"/>
      <family val="2"/>
    </font>
    <font>
      <strike/>
      <sz val="10"/>
      <color rgb="FFFF0000"/>
      <name val="Arial"/>
      <family val="2"/>
    </font>
    <font>
      <sz val="11"/>
      <name val="Arial"/>
      <family val="2"/>
    </font>
  </fonts>
  <fills count="24">
    <fill>
      <patternFill patternType="none"/>
    </fill>
    <fill>
      <patternFill patternType="gray125"/>
    </fill>
    <fill>
      <patternFill patternType="solid">
        <fgColor rgb="FFFFEB9C"/>
        <bgColor indexed="64"/>
      </patternFill>
    </fill>
    <fill>
      <patternFill patternType="solid">
        <fgColor theme="1"/>
        <bgColor indexed="64"/>
      </patternFill>
    </fill>
    <fill>
      <patternFill patternType="solid">
        <fgColor rgb="FF0A4BB7"/>
        <bgColor indexed="64"/>
      </patternFill>
    </fill>
    <fill>
      <patternFill patternType="solid">
        <fgColor rgb="FF646569"/>
        <bgColor indexed="64"/>
      </patternFill>
    </fill>
    <fill>
      <patternFill patternType="solid">
        <fgColor rgb="FFFFFFFF"/>
        <bgColor indexed="64"/>
      </patternFill>
    </fill>
    <fill>
      <patternFill patternType="solid">
        <fgColor theme="0"/>
        <bgColor indexed="64"/>
      </patternFill>
    </fill>
    <fill>
      <patternFill patternType="solid">
        <fgColor rgb="FFD9E1F2"/>
        <bgColor indexed="64"/>
      </patternFill>
    </fill>
    <fill>
      <patternFill patternType="solid">
        <fgColor rgb="FF282F54"/>
        <bgColor indexed="64"/>
      </patternFill>
    </fill>
    <fill>
      <patternFill patternType="solid">
        <fgColor theme="0" tint="-0.14993743705557422"/>
        <bgColor indexed="64"/>
      </patternFill>
    </fill>
    <fill>
      <patternFill patternType="solid">
        <fgColor rgb="FFA1A1A2"/>
        <bgColor indexed="64"/>
      </patternFill>
    </fill>
    <fill>
      <patternFill patternType="solid">
        <fgColor theme="0" tint="-0.24988555558946501"/>
        <bgColor indexed="64"/>
      </patternFill>
    </fill>
    <fill>
      <patternFill patternType="solid">
        <fgColor rgb="FFC5D9F1"/>
        <bgColor indexed="64"/>
      </patternFill>
    </fill>
    <fill>
      <patternFill patternType="solid">
        <fgColor indexed="65"/>
        <bgColor indexed="64"/>
      </patternFill>
    </fill>
    <fill>
      <patternFill patternType="solid">
        <fgColor theme="0" tint="-4.9897762993255407E-2"/>
        <bgColor indexed="64"/>
      </patternFill>
    </fill>
    <fill>
      <patternFill patternType="solid">
        <fgColor indexed="9"/>
        <bgColor indexed="64"/>
      </patternFill>
    </fill>
    <fill>
      <patternFill patternType="solid">
        <fgColor rgb="FFFFFF00"/>
        <bgColor indexed="64"/>
      </patternFill>
    </fill>
    <fill>
      <patternFill patternType="solid">
        <fgColor theme="0" tint="-0.349955748161259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79998168889431442"/>
        <bgColor indexed="64"/>
      </patternFill>
    </fill>
  </fills>
  <borders count="197">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tint="-0.24985503707998902"/>
      </left>
      <right/>
      <top/>
      <bottom/>
      <diagonal/>
    </border>
    <border>
      <left/>
      <right style="thin">
        <color theme="0" tint="-0.24985503707998902"/>
      </right>
      <top/>
      <bottom/>
      <diagonal/>
    </border>
    <border>
      <left style="thin">
        <color theme="0" tint="-0.24985503707998902"/>
      </left>
      <right style="thin">
        <color theme="0" tint="-0.24985503707998902"/>
      </right>
      <top style="thin">
        <color theme="0" tint="-0.24985503707998902"/>
      </top>
      <bottom style="thin">
        <color theme="0" tint="-0.24985503707998902"/>
      </bottom>
      <diagonal/>
    </border>
    <border>
      <left style="thin">
        <color theme="0" tint="-0.24985503707998902"/>
      </left>
      <right/>
      <top/>
      <bottom style="thin">
        <color theme="0" tint="-0.24985503707998902"/>
      </bottom>
      <diagonal/>
    </border>
    <border>
      <left/>
      <right/>
      <top/>
      <bottom style="thin">
        <color theme="0" tint="-0.24985503707998902"/>
      </bottom>
      <diagonal/>
    </border>
    <border>
      <left/>
      <right style="thin">
        <color theme="0" tint="-0.24985503707998902"/>
      </right>
      <top/>
      <bottom style="thin">
        <color theme="0" tint="-0.24985503707998902"/>
      </bottom>
      <diagonal/>
    </border>
    <border>
      <left/>
      <right/>
      <top style="thin">
        <color theme="0" tint="-0.24985503707998902"/>
      </top>
      <bottom/>
      <diagonal/>
    </border>
    <border>
      <left/>
      <right style="thin">
        <color theme="0"/>
      </right>
      <top style="thin">
        <color theme="0" tint="-0.24985503707998902"/>
      </top>
      <bottom/>
      <diagonal/>
    </border>
    <border>
      <left style="thin">
        <color theme="0"/>
      </left>
      <right style="thin">
        <color theme="0"/>
      </right>
      <top style="thin">
        <color theme="0" tint="-0.24985503707998902"/>
      </top>
      <bottom style="thin">
        <color theme="0"/>
      </bottom>
      <diagonal/>
    </border>
    <border>
      <left style="thin">
        <color theme="0"/>
      </left>
      <right style="thin">
        <color theme="0" tint="-0.24985503707998902"/>
      </right>
      <top style="thin">
        <color theme="0" tint="-0.24985503707998902"/>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tint="-0.24985503707998902"/>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tint="-0.24985503707998902"/>
      </right>
      <top style="thin">
        <color theme="0"/>
      </top>
      <bottom/>
      <diagonal/>
    </border>
    <border>
      <left style="thin">
        <color theme="0" tint="-0.24985503707998902"/>
      </left>
      <right/>
      <top style="thin">
        <color theme="0" tint="-0.24985503707998902"/>
      </top>
      <bottom/>
      <diagonal/>
    </border>
    <border>
      <left style="thin">
        <color theme="0"/>
      </left>
      <right/>
      <top style="thin">
        <color theme="0" tint="-0.24985503707998902"/>
      </top>
      <bottom/>
      <diagonal/>
    </border>
    <border>
      <left/>
      <right style="thin">
        <color theme="0" tint="-0.24985503707998902"/>
      </right>
      <top style="thin">
        <color theme="0" tint="-0.24985503707998902"/>
      </top>
      <bottom/>
      <diagonal/>
    </border>
    <border>
      <left/>
      <right style="thin">
        <color theme="0"/>
      </right>
      <top/>
      <bottom/>
      <diagonal/>
    </border>
    <border>
      <left style="thin">
        <color theme="0"/>
      </left>
      <right/>
      <top/>
      <bottom style="thin">
        <color theme="0"/>
      </bottom>
      <diagonal/>
    </border>
    <border>
      <left/>
      <right style="thin">
        <color theme="0" tint="-0.24985503707998902"/>
      </right>
      <top/>
      <bottom style="thin">
        <color theme="0"/>
      </bottom>
      <diagonal/>
    </border>
    <border>
      <left style="thin">
        <color theme="0" tint="-0.24985503707998902"/>
      </left>
      <right/>
      <top/>
      <bottom style="thin">
        <color theme="0"/>
      </bottom>
      <diagonal/>
    </border>
    <border>
      <left/>
      <right style="thin">
        <color theme="0" tint="-0.24985503707998902"/>
      </right>
      <top style="thin">
        <color theme="0"/>
      </top>
      <bottom style="thin">
        <color theme="0"/>
      </bottom>
      <diagonal/>
    </border>
    <border>
      <left style="thin">
        <color theme="0" tint="-0.24985503707998902"/>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tint="-0.24985503707998902"/>
      </bottom>
      <diagonal/>
    </border>
    <border>
      <left style="thin">
        <color theme="0"/>
      </left>
      <right style="thin">
        <color theme="0" tint="-0.1498764000366222"/>
      </right>
      <top style="thin">
        <color theme="0"/>
      </top>
      <bottom style="thin">
        <color theme="0"/>
      </bottom>
      <diagonal/>
    </border>
    <border>
      <left style="thin">
        <color theme="0"/>
      </left>
      <right/>
      <top style="thin">
        <color theme="0"/>
      </top>
      <bottom style="thin">
        <color theme="0" tint="-0.24985503707998902"/>
      </bottom>
      <diagonal/>
    </border>
    <border>
      <left style="thin">
        <color theme="0"/>
      </left>
      <right/>
      <top/>
      <bottom/>
      <diagonal/>
    </border>
    <border>
      <left style="thin">
        <color theme="0"/>
      </left>
      <right style="thin">
        <color theme="0"/>
      </right>
      <top style="thin">
        <color theme="0" tint="-0.24985503707998902"/>
      </top>
      <bottom style="thin">
        <color theme="0" tint="-0.24985503707998902"/>
      </bottom>
      <diagonal/>
    </border>
    <border>
      <left style="thin">
        <color theme="0"/>
      </left>
      <right/>
      <top style="thin">
        <color theme="0" tint="-0.24985503707998902"/>
      </top>
      <bottom style="thin">
        <color theme="0" tint="-0.1498764000366222"/>
      </bottom>
      <diagonal/>
    </border>
    <border>
      <left/>
      <right/>
      <top style="thin">
        <color theme="0" tint="-0.24985503707998902"/>
      </top>
      <bottom style="thin">
        <color theme="0" tint="-0.1498764000366222"/>
      </bottom>
      <diagonal/>
    </border>
    <border>
      <left/>
      <right style="thin">
        <color theme="0" tint="-0.24985503707998902"/>
      </right>
      <top style="thin">
        <color theme="0" tint="-0.24985503707998902"/>
      </top>
      <bottom style="thin">
        <color theme="0" tint="-0.1498764000366222"/>
      </bottom>
      <diagonal/>
    </border>
    <border>
      <left style="thin">
        <color theme="0" tint="-0.24985503707998902"/>
      </left>
      <right/>
      <top/>
      <bottom style="thin">
        <color theme="0" tint="-0.1498764000366222"/>
      </bottom>
      <diagonal/>
    </border>
    <border>
      <left/>
      <right style="thin">
        <color theme="0"/>
      </right>
      <top/>
      <bottom style="thin">
        <color theme="0" tint="-0.1498764000366222"/>
      </bottom>
      <diagonal/>
    </border>
    <border>
      <left style="thin">
        <color theme="0"/>
      </left>
      <right style="thin">
        <color theme="0"/>
      </right>
      <top style="thin">
        <color theme="0" tint="-0.1498764000366222"/>
      </top>
      <bottom/>
      <diagonal/>
    </border>
    <border>
      <left style="thin">
        <color theme="0"/>
      </left>
      <right style="thin">
        <color theme="0" tint="-0.24985503707998902"/>
      </right>
      <top style="thin">
        <color theme="0" tint="-0.1498764000366222"/>
      </top>
      <bottom/>
      <diagonal/>
    </border>
    <border>
      <left style="thin">
        <color theme="0" tint="-0.24985503707998902"/>
      </left>
      <right/>
      <top style="thin">
        <color theme="0" tint="-0.1498764000366222"/>
      </top>
      <bottom style="thin">
        <color theme="0"/>
      </bottom>
      <diagonal/>
    </border>
    <border>
      <left/>
      <right style="thin">
        <color theme="0"/>
      </right>
      <top style="thin">
        <color theme="0" tint="-0.1498764000366222"/>
      </top>
      <bottom style="thin">
        <color theme="0"/>
      </bottom>
      <diagonal/>
    </border>
    <border>
      <left style="thin">
        <color theme="0"/>
      </left>
      <right style="thin">
        <color theme="0" tint="-0.24985503707998902"/>
      </right>
      <top style="thin">
        <color theme="0" tint="-0.24985503707998902"/>
      </top>
      <bottom style="thin">
        <color theme="0" tint="-0.24985503707998902"/>
      </bottom>
      <diagonal/>
    </border>
    <border>
      <left/>
      <right style="thin">
        <color theme="0" tint="-0.24985503707998902"/>
      </right>
      <top style="thin">
        <color theme="0" tint="-0.24985503707998902"/>
      </top>
      <bottom style="thin">
        <color theme="0" tint="-0.24985503707998902"/>
      </bottom>
      <diagonal/>
    </border>
    <border>
      <left/>
      <right/>
      <top style="thin">
        <color theme="0" tint="-0.24985503707998902"/>
      </top>
      <bottom style="thin">
        <color theme="0" tint="-0.24985503707998902"/>
      </bottom>
      <diagonal/>
    </border>
    <border>
      <left style="thin">
        <color theme="0" tint="-0.24985503707998902"/>
      </left>
      <right style="thin">
        <color theme="0"/>
      </right>
      <top style="thin">
        <color theme="0"/>
      </top>
      <bottom style="thin">
        <color theme="0"/>
      </bottom>
      <diagonal/>
    </border>
    <border>
      <left style="thin">
        <color theme="0" tint="-0.24985503707998902"/>
      </left>
      <right style="thin">
        <color theme="0" tint="-0.24985503707998902"/>
      </right>
      <top/>
      <bottom style="thin">
        <color theme="0" tint="-0.24985503707998902"/>
      </bottom>
      <diagonal/>
    </border>
    <border>
      <left style="thin">
        <color theme="0" tint="-0.24985503707998902"/>
      </left>
      <right style="thin">
        <color theme="0"/>
      </right>
      <top style="thin">
        <color theme="0" tint="-0.24985503707998902"/>
      </top>
      <bottom/>
      <diagonal/>
    </border>
    <border>
      <left style="thin">
        <color theme="0" tint="-0.24985503707998902"/>
      </left>
      <right style="thin">
        <color theme="0"/>
      </right>
      <top/>
      <bottom/>
      <diagonal/>
    </border>
    <border>
      <left style="thin">
        <color theme="0"/>
      </left>
      <right style="thin">
        <color theme="0"/>
      </right>
      <top/>
      <bottom/>
      <diagonal/>
    </border>
    <border>
      <left style="thin">
        <color theme="0" tint="-0.24985503707998902"/>
      </left>
      <right style="thin">
        <color theme="0"/>
      </right>
      <top/>
      <bottom style="thin">
        <color theme="0"/>
      </bottom>
      <diagonal/>
    </border>
    <border>
      <left style="thin">
        <color theme="0"/>
      </left>
      <right style="thin">
        <color theme="0"/>
      </right>
      <top/>
      <bottom style="thin">
        <color theme="0"/>
      </bottom>
      <diagonal/>
    </border>
    <border>
      <left style="thin">
        <color theme="0" tint="-0.24985503707998902"/>
      </left>
      <right/>
      <top style="thin">
        <color theme="0"/>
      </top>
      <bottom style="thin">
        <color theme="0" tint="-0.24985503707998902"/>
      </bottom>
      <diagonal/>
    </border>
    <border>
      <left style="thin">
        <color theme="0" tint="-0.24985503707998902"/>
      </left>
      <right style="thin">
        <color theme="0" tint="-0.24985503707998902"/>
      </right>
      <top style="thin">
        <color theme="0" tint="-0.24985503707998902"/>
      </top>
      <bottom/>
      <diagonal/>
    </border>
    <border>
      <left style="thin">
        <color theme="0" tint="-0.24985503707998902"/>
      </left>
      <right/>
      <top style="thin">
        <color theme="0" tint="-0.24985503707998902"/>
      </top>
      <bottom style="thin">
        <color theme="0" tint="-0.24985503707998902"/>
      </bottom>
      <diagonal/>
    </border>
    <border>
      <left style="thin">
        <color theme="0" tint="-0.24985503707998902"/>
      </left>
      <right style="thin">
        <color theme="0"/>
      </right>
      <top style="thin">
        <color theme="0" tint="-0.24985503707998902"/>
      </top>
      <bottom style="thin">
        <color theme="0"/>
      </bottom>
      <diagonal/>
    </border>
    <border>
      <left/>
      <right style="thin">
        <color theme="0" tint="-0.24985503707998902"/>
      </right>
      <top style="thin">
        <color theme="0"/>
      </top>
      <bottom/>
      <diagonal/>
    </border>
    <border>
      <left/>
      <right style="thin">
        <color theme="0" tint="-4.9897762993255407E-2"/>
      </right>
      <top style="thin">
        <color theme="0" tint="-0.24985503707998902"/>
      </top>
      <bottom/>
      <diagonal/>
    </border>
    <border>
      <left style="thin">
        <color theme="0" tint="-4.9897762993255407E-2"/>
      </left>
      <right style="thin">
        <color theme="0" tint="-4.9897762993255407E-2"/>
      </right>
      <top style="thin">
        <color theme="0" tint="-0.24985503707998902"/>
      </top>
      <bottom style="thin">
        <color theme="0" tint="-4.9897762993255407E-2"/>
      </bottom>
      <diagonal/>
    </border>
    <border>
      <left style="thin">
        <color theme="0" tint="-4.9897762993255407E-2"/>
      </left>
      <right style="thin">
        <color theme="0"/>
      </right>
      <top style="thin">
        <color theme="0" tint="-0.24985503707998902"/>
      </top>
      <bottom style="thin">
        <color theme="0" tint="-4.9897762993255407E-2"/>
      </bottom>
      <diagonal/>
    </border>
    <border>
      <left/>
      <right style="thin">
        <color theme="0" tint="-4.9897762993255407E-2"/>
      </right>
      <top/>
      <bottom/>
      <diagonal/>
    </border>
    <border>
      <left style="thin">
        <color theme="0" tint="-4.9897762993255407E-2"/>
      </left>
      <right style="thin">
        <color theme="0" tint="-4.9897762993255407E-2"/>
      </right>
      <top style="thin">
        <color theme="0" tint="-4.9897762993255407E-2"/>
      </top>
      <bottom style="thin">
        <color theme="0" tint="-4.9897762993255407E-2"/>
      </bottom>
      <diagonal/>
    </border>
    <border>
      <left style="thin">
        <color theme="0" tint="-4.9897762993255407E-2"/>
      </left>
      <right style="thin">
        <color theme="0" tint="-0.24985503707998902"/>
      </right>
      <top style="thin">
        <color theme="0" tint="-4.9897762993255407E-2"/>
      </top>
      <bottom style="thin">
        <color theme="0" tint="-4.9897762993255407E-2"/>
      </bottom>
      <diagonal/>
    </border>
    <border>
      <left style="thin">
        <color theme="0" tint="-0.24985503707998902"/>
      </left>
      <right/>
      <top/>
      <bottom style="thin">
        <color theme="0" tint="-4.9897762993255407E-2"/>
      </bottom>
      <diagonal/>
    </border>
    <border>
      <left/>
      <right style="thin">
        <color theme="0" tint="-4.9897762993255407E-2"/>
      </right>
      <top/>
      <bottom style="thin">
        <color theme="0" tint="-4.9897762993255407E-2"/>
      </bottom>
      <diagonal/>
    </border>
    <border>
      <left style="thin">
        <color theme="0" tint="-0.24985503707998902"/>
      </left>
      <right/>
      <top style="thin">
        <color theme="0" tint="-4.9897762993255407E-2"/>
      </top>
      <bottom/>
      <diagonal/>
    </border>
    <border>
      <left/>
      <right style="thin">
        <color theme="0" tint="-4.9897762993255407E-2"/>
      </right>
      <top style="thin">
        <color theme="0" tint="-4.9897762993255407E-2"/>
      </top>
      <bottom/>
      <diagonal/>
    </border>
    <border>
      <left style="thin">
        <color theme="0" tint="-4.9897762993255407E-2"/>
      </left>
      <right style="thin">
        <color theme="0" tint="-4.9897762993255407E-2"/>
      </right>
      <top style="thin">
        <color theme="0" tint="-4.9897762993255407E-2"/>
      </top>
      <bottom/>
      <diagonal/>
    </border>
    <border>
      <left style="thin">
        <color theme="0" tint="-4.9897762993255407E-2"/>
      </left>
      <right style="thin">
        <color theme="0" tint="-0.24985503707998902"/>
      </right>
      <top style="thin">
        <color theme="0" tint="-4.9897762993255407E-2"/>
      </top>
      <bottom/>
      <diagonal/>
    </border>
    <border>
      <left style="thin">
        <color theme="0"/>
      </left>
      <right style="thin">
        <color theme="0"/>
      </right>
      <top style="thin">
        <color theme="0" tint="-0.24985503707998902"/>
      </top>
      <bottom/>
      <diagonal/>
    </border>
    <border>
      <left style="thin">
        <color theme="0"/>
      </left>
      <right style="thin">
        <color theme="0" tint="-0.24985503707998902"/>
      </right>
      <top style="thin">
        <color theme="0" tint="-0.24985503707998902"/>
      </top>
      <bottom/>
      <diagonal/>
    </border>
    <border>
      <left style="thin">
        <color theme="0"/>
      </left>
      <right style="thin">
        <color theme="0" tint="-0.24985503707998902"/>
      </right>
      <top/>
      <bottom style="thin">
        <color theme="0"/>
      </bottom>
      <diagonal/>
    </border>
    <border>
      <left style="thin">
        <color theme="0" tint="-0.24985503707998902"/>
      </left>
      <right style="thin">
        <color theme="0"/>
      </right>
      <top style="thin">
        <color theme="0"/>
      </top>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0" tint="-0.24985503707998902"/>
      </left>
      <right style="thin">
        <color theme="0" tint="-0.24985503707998902"/>
      </right>
      <top style="thin">
        <color theme="0"/>
      </top>
      <bottom style="thin">
        <color theme="0" tint="-0.24985503707998902"/>
      </bottom>
      <diagonal/>
    </border>
    <border>
      <left/>
      <right style="thin">
        <color theme="0" tint="-0.14981536301767021"/>
      </right>
      <top style="thin">
        <color theme="0" tint="-0.1498764000366222"/>
      </top>
      <bottom style="thin">
        <color theme="0" tint="-0.1498764000366222"/>
      </bottom>
      <diagonal/>
    </border>
    <border>
      <left/>
      <right/>
      <top style="thin">
        <color theme="0"/>
      </top>
      <bottom/>
      <diagonal/>
    </border>
    <border>
      <left/>
      <right/>
      <top style="thin">
        <color theme="0" tint="-0.1498764000366222"/>
      </top>
      <bottom style="thin">
        <color theme="0" tint="-0.1498764000366222"/>
      </bottom>
      <diagonal/>
    </border>
    <border>
      <left style="thin">
        <color theme="0"/>
      </left>
      <right style="thin">
        <color theme="0" tint="-0.1498764000366222"/>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tint="-0.1498764000366222"/>
      </bottom>
      <diagonal/>
    </border>
    <border>
      <left style="thin">
        <color theme="0" tint="-0.1498764000366222"/>
      </left>
      <right style="thin">
        <color theme="0"/>
      </right>
      <top style="thin">
        <color theme="0"/>
      </top>
      <bottom style="thin">
        <color theme="0" tint="-0.1498764000366222"/>
      </bottom>
      <diagonal/>
    </border>
    <border>
      <left style="thin">
        <color theme="0" tint="-0.1498764000366222"/>
      </left>
      <right/>
      <top style="thin">
        <color theme="0"/>
      </top>
      <bottom/>
      <diagonal/>
    </border>
    <border>
      <left style="thin">
        <color theme="0"/>
      </left>
      <right style="thin">
        <color theme="0" tint="-0.1498764000366222"/>
      </right>
      <top style="thin">
        <color theme="0" tint="-0.1498764000366222"/>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right>
      <top style="thin">
        <color theme="0" tint="-0.1498764000366222"/>
      </top>
      <bottom/>
      <diagonal/>
    </border>
    <border>
      <left style="thin">
        <color theme="0" tint="-0.1498764000366222"/>
      </left>
      <right style="thin">
        <color theme="0" tint="-0.24985503707998902"/>
      </right>
      <top style="thin">
        <color theme="0"/>
      </top>
      <bottom/>
      <diagonal/>
    </border>
    <border>
      <left style="thin">
        <color theme="0" tint="-0.1498764000366222"/>
      </left>
      <right style="thin">
        <color theme="0"/>
      </right>
      <top style="thin">
        <color theme="0"/>
      </top>
      <bottom style="thin">
        <color theme="0"/>
      </bottom>
      <diagonal/>
    </border>
    <border>
      <left style="thin">
        <color theme="0"/>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left>
      <right style="thin">
        <color theme="0"/>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bottom>
      <diagonal/>
    </border>
    <border>
      <left style="thin">
        <color theme="0"/>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right style="thin">
        <color theme="0" tint="-0.1498764000366222"/>
      </right>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0" tint="-0.1498764000366222"/>
      </left>
      <right style="thin">
        <color theme="0" tint="-0.1498764000366222"/>
      </right>
      <top/>
      <bottom style="thin">
        <color theme="0"/>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style="thin">
        <color theme="0" tint="-0.14981536301767021"/>
      </left>
      <right/>
      <top/>
      <bottom/>
      <diagonal/>
    </border>
    <border>
      <left style="thin">
        <color rgb="FFD9E1F2"/>
      </left>
      <right/>
      <top style="thin">
        <color rgb="FFD9E1F2"/>
      </top>
      <bottom style="thin">
        <color rgb="FFD9E1F2"/>
      </bottom>
      <diagonal/>
    </border>
    <border>
      <left/>
      <right style="thin">
        <color theme="0" tint="-0.24985503707998902"/>
      </right>
      <top style="thin">
        <color rgb="FFD9E1F2"/>
      </top>
      <bottom style="thin">
        <color rgb="FFD9E1F2"/>
      </bottom>
      <diagonal/>
    </border>
    <border>
      <left style="thin">
        <color theme="0" tint="-0.1498764000366222"/>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8" tint="-0.24994659260841701"/>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right style="thin">
        <color theme="0"/>
      </right>
      <top style="thin">
        <color theme="0" tint="-0.24994659260841701"/>
      </top>
      <bottom style="thin">
        <color theme="0"/>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8" tint="-0.24994659260841701"/>
      </right>
      <top style="thin">
        <color theme="0"/>
      </top>
      <bottom/>
      <diagonal/>
    </border>
    <border>
      <left style="thin">
        <color theme="0" tint="-0.24994659260841701"/>
      </left>
      <right style="thin">
        <color theme="0" tint="-0.24985503707998902"/>
      </right>
      <top style="thin">
        <color theme="0" tint="-0.24994659260841701"/>
      </top>
      <bottom style="thin">
        <color theme="0"/>
      </bottom>
      <diagonal/>
    </border>
    <border>
      <left style="thin">
        <color theme="0" tint="-0.24994659260841701"/>
      </left>
      <right style="thin">
        <color theme="0" tint="-0.24985503707998902"/>
      </right>
      <top style="thin">
        <color theme="0" tint="-0.24994659260841701"/>
      </top>
      <bottom/>
      <diagonal/>
    </border>
    <border>
      <left style="thin">
        <color theme="0" tint="-0.24994659260841701"/>
      </left>
      <right style="thin">
        <color theme="0" tint="-0.24985503707998902"/>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op>
      <bottom style="thin">
        <color theme="0" tint="-0.2498550370799890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style="thin">
        <color theme="0"/>
      </right>
      <top style="thin">
        <color theme="0"/>
      </top>
      <bottom style="thin">
        <color theme="0" tint="-0.24994659260841701"/>
      </bottom>
      <diagonal/>
    </border>
    <border>
      <left/>
      <right style="thin">
        <color theme="0" tint="-0.1498764000366222"/>
      </right>
      <top style="thin">
        <color theme="0"/>
      </top>
      <bottom/>
      <diagonal/>
    </border>
    <border>
      <left/>
      <right style="thin">
        <color theme="0" tint="-0.1498764000366222"/>
      </right>
      <top/>
      <bottom style="thin">
        <color theme="0"/>
      </bottom>
      <diagonal/>
    </border>
    <border>
      <left/>
      <right style="thin">
        <color theme="0" tint="-0.1498764000366222"/>
      </right>
      <top style="thin">
        <color theme="0"/>
      </top>
      <bottom style="thin">
        <color theme="0"/>
      </bottom>
      <diagonal/>
    </border>
    <border>
      <left/>
      <right/>
      <top style="thin">
        <color theme="0"/>
      </top>
      <bottom style="thick">
        <color theme="0"/>
      </bottom>
      <diagonal/>
    </border>
    <border>
      <left/>
      <right style="thin">
        <color theme="0"/>
      </right>
      <top style="thin">
        <color theme="0"/>
      </top>
      <bottom style="thick">
        <color theme="0"/>
      </bottom>
      <diagonal/>
    </border>
    <border>
      <left/>
      <right/>
      <top style="thick">
        <color theme="0"/>
      </top>
      <bottom style="thick">
        <color theme="0"/>
      </bottom>
      <diagonal/>
    </border>
    <border>
      <left/>
      <right style="thin">
        <color theme="0"/>
      </right>
      <top style="thick">
        <color theme="0"/>
      </top>
      <bottom style="thick">
        <color theme="0"/>
      </bottom>
      <diagonal/>
    </border>
    <border>
      <left/>
      <right style="thin">
        <color theme="0" tint="-0.1498764000366222"/>
      </right>
      <top style="thick">
        <color theme="0"/>
      </top>
      <bottom style="thick">
        <color theme="0"/>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style="thin">
        <color theme="0" tint="-0.14993743705557422"/>
      </left>
      <right/>
      <top/>
      <bottom/>
      <diagonal/>
    </border>
    <border>
      <left/>
      <right/>
      <top/>
      <bottom style="thin">
        <color theme="1" tint="0.24994659260841701"/>
      </bottom>
      <diagonal/>
    </border>
    <border>
      <left style="thin">
        <color theme="0" tint="-0.14993743705557422"/>
      </left>
      <right/>
      <top style="thin">
        <color theme="1" tint="0.24994659260841701"/>
      </top>
      <bottom style="thin">
        <color theme="0" tint="-0.14993743705557422"/>
      </bottom>
      <diagonal/>
    </border>
    <border>
      <left/>
      <right/>
      <top style="thin">
        <color theme="1" tint="0.24994659260841701"/>
      </top>
      <bottom style="thin">
        <color theme="0" tint="-0.14993743705557422"/>
      </bottom>
      <diagonal/>
    </border>
    <border>
      <left/>
      <right style="thin">
        <color theme="0" tint="-0.14993743705557422"/>
      </right>
      <top style="thin">
        <color theme="1" tint="0.24994659260841701"/>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24994659260841701"/>
      </left>
      <right/>
      <top style="thin">
        <color theme="0" tint="-0.24985503707998902"/>
      </top>
      <bottom style="thin">
        <color theme="0" tint="-0.24985503707998902"/>
      </bottom>
      <diagonal/>
    </border>
    <border>
      <left/>
      <right style="thin">
        <color theme="0" tint="-0.24994659260841701"/>
      </right>
      <top style="thin">
        <color theme="0" tint="-0.24985503707998902"/>
      </top>
      <bottom style="thin">
        <color theme="0" tint="-0.24985503707998902"/>
      </bottom>
      <diagonal/>
    </border>
    <border>
      <left/>
      <right style="thin">
        <color theme="0" tint="-0.24994659260841701"/>
      </right>
      <top/>
      <bottom style="thin">
        <color theme="0"/>
      </bottom>
      <diagonal/>
    </border>
    <border>
      <left style="thin">
        <color theme="0" tint="-0.24985503707998902"/>
      </left>
      <right/>
      <top style="thin">
        <color theme="0" tint="-0.24985503707998902"/>
      </top>
      <bottom style="thin">
        <color theme="0"/>
      </bottom>
      <diagonal/>
    </border>
    <border>
      <left/>
      <right/>
      <top style="thin">
        <color theme="0" tint="-0.24985503707998902"/>
      </top>
      <bottom style="thin">
        <color theme="0"/>
      </bottom>
      <diagonal/>
    </border>
    <border>
      <left/>
      <right style="thin">
        <color theme="0" tint="-0.24994659260841701"/>
      </right>
      <top style="thin">
        <color theme="0" tint="-0.24985503707998902"/>
      </top>
      <bottom style="thin">
        <color theme="0"/>
      </bottom>
      <diagonal/>
    </border>
    <border>
      <left style="thin">
        <color theme="0" tint="-0.24985503707998902"/>
      </left>
      <right/>
      <top style="thin">
        <color theme="0"/>
      </top>
      <bottom style="thin">
        <color theme="0"/>
      </bottom>
      <diagonal/>
    </border>
    <border>
      <left/>
      <right style="thin">
        <color theme="0" tint="-0.24994659260841701"/>
      </right>
      <top style="thin">
        <color theme="0"/>
      </top>
      <bottom style="thin">
        <color theme="0"/>
      </bottom>
      <diagonal/>
    </border>
    <border>
      <left style="thin">
        <color theme="0"/>
      </left>
      <right/>
      <top style="thin">
        <color theme="0"/>
      </top>
      <bottom style="thin">
        <color theme="0" tint="-0.1498764000366222"/>
      </bottom>
      <diagonal/>
    </border>
    <border>
      <left/>
      <right/>
      <top style="thin">
        <color theme="0"/>
      </top>
      <bottom style="thin">
        <color theme="0" tint="-0.1498764000366222"/>
      </bottom>
      <diagonal/>
    </border>
    <border>
      <left/>
      <right style="thin">
        <color theme="0"/>
      </right>
      <top style="thin">
        <color theme="0"/>
      </top>
      <bottom style="thin">
        <color theme="0" tint="-0.1498764000366222"/>
      </bottom>
      <diagonal/>
    </border>
    <border>
      <left/>
      <right style="thin">
        <color theme="0"/>
      </right>
      <top style="thin">
        <color theme="0" tint="-0.1498764000366222"/>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right style="thin">
        <color theme="0" tint="-0.14993743705557422"/>
      </right>
      <top style="thin">
        <color theme="0" tint="-0.149906918546098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8764000366222"/>
      </left>
      <right/>
      <top style="thin">
        <color theme="0" tint="-0.1498764000366222"/>
      </top>
      <bottom/>
      <diagonal/>
    </border>
    <border>
      <left/>
      <right style="thin">
        <color theme="0" tint="-0.1498764000366222"/>
      </right>
      <top style="thin">
        <color theme="0" tint="-0.1498764000366222"/>
      </top>
      <bottom/>
      <diagonal/>
    </border>
    <border>
      <left/>
      <right/>
      <top style="thin">
        <color theme="0" tint="-0.1498764000366222"/>
      </top>
      <bottom/>
      <diagonal/>
    </border>
    <border>
      <left/>
      <right style="thin">
        <color theme="0" tint="-0.1498458815271462"/>
      </right>
      <top style="thin">
        <color theme="0" tint="-0.1498764000366222"/>
      </top>
      <bottom style="thin">
        <color theme="0" tint="-0.1498764000366222"/>
      </bottom>
      <diagonal/>
    </border>
    <border>
      <left style="thin">
        <color theme="0" tint="-0.24979400006103702"/>
      </left>
      <right/>
      <top style="thin">
        <color theme="0" tint="-0.24979400006103702"/>
      </top>
      <bottom/>
      <diagonal/>
    </border>
    <border>
      <left/>
      <right/>
      <top style="thin">
        <color theme="0" tint="-0.24979400006103702"/>
      </top>
      <bottom/>
      <diagonal/>
    </border>
    <border>
      <left/>
      <right style="thin">
        <color theme="0" tint="-0.24979400006103702"/>
      </right>
      <top style="thin">
        <color theme="0" tint="-0.24979400006103702"/>
      </top>
      <bottom/>
      <diagonal/>
    </border>
    <border>
      <left style="thin">
        <color theme="0" tint="-0.24979400006103702"/>
      </left>
      <right/>
      <top/>
      <bottom/>
      <diagonal/>
    </border>
    <border>
      <left/>
      <right style="thin">
        <color theme="0" tint="-0.24979400006103702"/>
      </right>
      <top/>
      <bottom/>
      <diagonal/>
    </border>
    <border>
      <left style="thin">
        <color theme="0" tint="-0.24979400006103702"/>
      </left>
      <right/>
      <top/>
      <bottom style="thin">
        <color theme="0" tint="-0.24979400006103702"/>
      </bottom>
      <diagonal/>
    </border>
    <border>
      <left/>
      <right/>
      <top/>
      <bottom style="thin">
        <color theme="0" tint="-0.24979400006103702"/>
      </bottom>
      <diagonal/>
    </border>
    <border>
      <left/>
      <right style="thin">
        <color theme="0" tint="-0.24979400006103702"/>
      </right>
      <top/>
      <bottom style="thin">
        <color theme="0" tint="-0.24979400006103702"/>
      </bottom>
      <diagonal/>
    </border>
    <border>
      <left style="thin">
        <color theme="0" tint="-0.24979400006103702"/>
      </left>
      <right/>
      <top style="thin">
        <color theme="0" tint="-0.24979400006103702"/>
      </top>
      <bottom style="thin">
        <color theme="0" tint="-0.24979400006103702"/>
      </bottom>
      <diagonal/>
    </border>
    <border>
      <left/>
      <right/>
      <top style="thin">
        <color theme="0" tint="-0.24979400006103702"/>
      </top>
      <bottom style="thin">
        <color theme="0" tint="-0.24979400006103702"/>
      </bottom>
      <diagonal/>
    </border>
    <border>
      <left/>
      <right style="thin">
        <color theme="0" tint="-0.24979400006103702"/>
      </right>
      <top style="thin">
        <color theme="0" tint="-0.24979400006103702"/>
      </top>
      <bottom style="thin">
        <color theme="0" tint="-0.24979400006103702"/>
      </bottom>
      <diagonal/>
    </border>
    <border>
      <left style="thin">
        <color theme="0"/>
      </left>
      <right/>
      <top style="thin">
        <color theme="0" tint="-0.24985503707998902"/>
      </top>
      <bottom style="thin">
        <color theme="0" tint="-0.24985503707998902"/>
      </bottom>
      <diagonal/>
    </border>
    <border>
      <left/>
      <right style="thin">
        <color theme="0"/>
      </right>
      <top style="thin">
        <color theme="0" tint="-0.24985503707998902"/>
      </top>
      <bottom style="thin">
        <color theme="0" tint="-0.24985503707998902"/>
      </bottom>
      <diagonal/>
    </border>
    <border>
      <left/>
      <right style="thin">
        <color theme="0" tint="-0.24994659260841701"/>
      </right>
      <top/>
      <bottom/>
      <diagonal/>
    </border>
    <border>
      <left/>
      <right/>
      <top style="thin">
        <color theme="1" tint="0.24994659260841701"/>
      </top>
      <bottom style="thin">
        <color theme="0" tint="-0.14996795556505021"/>
      </bottom>
      <diagonal/>
    </border>
    <border>
      <left/>
      <right style="thin">
        <color theme="0" tint="-0.14993743705557422"/>
      </right>
      <top style="thin">
        <color theme="1" tint="0.24994659260841701"/>
      </top>
      <bottom style="thin">
        <color theme="0" tint="-0.14996795556505021"/>
      </bottom>
      <diagonal/>
    </border>
    <border>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left>
      <right style="thin">
        <color theme="0" tint="-0.14990691854609822"/>
      </right>
      <top style="thin">
        <color theme="0"/>
      </top>
      <bottom style="thin">
        <color theme="0"/>
      </bottom>
      <diagonal/>
    </border>
    <border>
      <left style="thin">
        <color theme="0" tint="-0.14990691854609822"/>
      </left>
      <right style="thin">
        <color theme="0" tint="-0.14990691854609822"/>
      </right>
      <top style="thin">
        <color theme="0"/>
      </top>
      <bottom style="thin">
        <color theme="0"/>
      </bottom>
      <diagonal/>
    </border>
    <border>
      <left style="thin">
        <color theme="0" tint="-0.14990691854609822"/>
      </left>
      <right style="thin">
        <color theme="0"/>
      </right>
      <top style="thin">
        <color theme="0"/>
      </top>
      <bottom style="thin">
        <color theme="0"/>
      </bottom>
      <diagonal/>
    </border>
  </borders>
  <cellStyleXfs count="14">
    <xf numFmtId="0" fontId="0" fillId="0" borderId="0"/>
    <xf numFmtId="9" fontId="57" fillId="0" borderId="0" applyFont="0" applyFill="0" applyBorder="0" applyAlignment="0" applyProtection="0"/>
    <xf numFmtId="44" fontId="57" fillId="0" borderId="0" applyFont="0" applyFill="0" applyBorder="0" applyAlignment="0" applyProtection="0"/>
    <xf numFmtId="42" fontId="57" fillId="0" borderId="0" applyFont="0" applyFill="0" applyBorder="0" applyAlignment="0" applyProtection="0"/>
    <xf numFmtId="43" fontId="57" fillId="0" borderId="0" applyFont="0" applyFill="0" applyBorder="0" applyAlignment="0" applyProtection="0"/>
    <xf numFmtId="41" fontId="57" fillId="0" borderId="0" applyFont="0" applyFill="0" applyBorder="0" applyAlignment="0" applyProtection="0"/>
    <xf numFmtId="0" fontId="46" fillId="0" borderId="0"/>
    <xf numFmtId="0" fontId="50" fillId="0" borderId="0" applyNumberFormat="0" applyFill="0" applyBorder="0" applyAlignment="0" applyProtection="0"/>
    <xf numFmtId="0" fontId="46" fillId="0" borderId="0"/>
    <xf numFmtId="0" fontId="24" fillId="2" borderId="0" applyNumberFormat="0" applyBorder="0" applyAlignment="0" applyProtection="0"/>
    <xf numFmtId="0" fontId="20" fillId="2" borderId="0" applyNumberFormat="0" applyBorder="0" applyAlignment="0" applyProtection="0"/>
    <xf numFmtId="43" fontId="3" fillId="0" borderId="0" applyFont="0" applyFill="0" applyBorder="0" applyAlignment="0" applyProtection="0"/>
    <xf numFmtId="0" fontId="2" fillId="0" borderId="0"/>
    <xf numFmtId="0" fontId="46" fillId="0" borderId="0"/>
  </cellStyleXfs>
  <cellXfs count="1244">
    <xf numFmtId="0" fontId="0" fillId="0" borderId="0" xfId="0"/>
    <xf numFmtId="0" fontId="46" fillId="7" borderId="0" xfId="8" applyFont="1" applyFill="1" applyBorder="1" applyAlignment="1">
      <alignment horizontal="left" vertical="center" wrapText="1"/>
    </xf>
    <xf numFmtId="0" fontId="3" fillId="0" borderId="0" xfId="0" applyFont="1"/>
    <xf numFmtId="0" fontId="4" fillId="0" borderId="0" xfId="0" applyFont="1"/>
    <xf numFmtId="0" fontId="54" fillId="0" borderId="0" xfId="0" applyFont="1"/>
    <xf numFmtId="0" fontId="36" fillId="3" borderId="0" xfId="0" applyFont="1" applyFill="1"/>
    <xf numFmtId="0" fontId="8" fillId="3" borderId="0" xfId="0" applyFont="1" applyFill="1" applyAlignment="1">
      <alignment horizontal="right" vertical="center"/>
    </xf>
    <xf numFmtId="0" fontId="12" fillId="3" borderId="0" xfId="0" applyFont="1" applyFill="1" applyAlignment="1">
      <alignment horizontal="right" vertical="center" wrapText="1"/>
    </xf>
    <xf numFmtId="0" fontId="56" fillId="0" borderId="0" xfId="0" applyFont="1"/>
    <xf numFmtId="0" fontId="55" fillId="0" borderId="0" xfId="0" applyFont="1" applyBorder="1" applyAlignment="1">
      <alignment horizontal="left" vertical="center"/>
    </xf>
    <xf numFmtId="0" fontId="54" fillId="0" borderId="0" xfId="0" applyFont="1" applyFill="1"/>
    <xf numFmtId="0" fontId="53" fillId="0" borderId="1" xfId="0" applyFont="1" applyFill="1" applyBorder="1" applyAlignment="1">
      <alignment vertical="center"/>
    </xf>
    <xf numFmtId="0" fontId="53" fillId="0" borderId="0" xfId="7" applyFont="1" applyFill="1" applyBorder="1" applyAlignment="1">
      <alignment vertical="center"/>
    </xf>
    <xf numFmtId="0" fontId="7" fillId="4" borderId="2" xfId="0" applyFont="1" applyFill="1" applyBorder="1" applyAlignment="1">
      <alignment horizontal="left" vertical="center" wrapText="1" indent="1"/>
    </xf>
    <xf numFmtId="0" fontId="7" fillId="5" borderId="2" xfId="0" applyFont="1" applyFill="1" applyBorder="1" applyAlignment="1">
      <alignment wrapText="1"/>
    </xf>
    <xf numFmtId="0" fontId="14" fillId="0" borderId="0" xfId="0" applyFont="1"/>
    <xf numFmtId="0" fontId="0" fillId="0" borderId="1" xfId="0" applyFont="1" applyFill="1" applyBorder="1" applyAlignment="1">
      <alignment vertical="center"/>
    </xf>
    <xf numFmtId="0" fontId="50" fillId="0" borderId="0" xfId="7" quotePrefix="1" applyFill="1" applyBorder="1" applyAlignment="1">
      <alignment vertical="center"/>
    </xf>
    <xf numFmtId="0" fontId="50" fillId="0" borderId="0" xfId="7" applyFill="1" applyBorder="1" applyAlignment="1">
      <alignment vertical="center"/>
    </xf>
    <xf numFmtId="0" fontId="0" fillId="0" borderId="3" xfId="0" applyFont="1" applyFill="1" applyBorder="1" applyAlignment="1">
      <alignment vertical="center"/>
    </xf>
    <xf numFmtId="0" fontId="50" fillId="0" borderId="0" xfId="7" applyFill="1" applyBorder="1" applyAlignment="1">
      <alignment vertical="center" wrapText="1"/>
    </xf>
    <xf numFmtId="0" fontId="0" fillId="0" borderId="0" xfId="0" applyFont="1" applyFill="1" applyBorder="1" applyAlignment="1">
      <alignment vertical="center"/>
    </xf>
    <xf numFmtId="0" fontId="52" fillId="0" borderId="0" xfId="0" applyFont="1"/>
    <xf numFmtId="0" fontId="7" fillId="4" borderId="4"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wrapText="1" indent="1"/>
    </xf>
    <xf numFmtId="0" fontId="49" fillId="0" borderId="0" xfId="0" applyFont="1" applyAlignment="1">
      <alignment horizontal="left" vertical="center"/>
    </xf>
    <xf numFmtId="0" fontId="3" fillId="7" borderId="0" xfId="0" applyFont="1" applyFill="1"/>
    <xf numFmtId="0" fontId="51" fillId="0" borderId="0" xfId="0" applyFont="1" applyBorder="1" applyAlignment="1">
      <alignment horizontal="left" vertical="center"/>
    </xf>
    <xf numFmtId="0" fontId="4" fillId="0" borderId="0" xfId="0" applyFont="1" applyFill="1" applyBorder="1"/>
    <xf numFmtId="0" fontId="50" fillId="3" borderId="0" xfId="7" applyFill="1" applyAlignment="1">
      <alignment horizontal="right" vertical="center"/>
    </xf>
    <xf numFmtId="0" fontId="3" fillId="0" borderId="0" xfId="0" applyFont="1" applyAlignment="1">
      <alignment horizontal="left"/>
    </xf>
    <xf numFmtId="0" fontId="0" fillId="0" borderId="0" xfId="0" applyFont="1" applyAlignment="1">
      <alignment vertical="center"/>
    </xf>
    <xf numFmtId="0" fontId="49" fillId="0" borderId="0" xfId="0" applyFont="1" applyAlignment="1">
      <alignment horizontal="left"/>
    </xf>
    <xf numFmtId="0" fontId="47" fillId="0" borderId="0" xfId="0" applyFont="1" applyBorder="1" applyAlignment="1">
      <alignment vertical="center" wrapText="1"/>
    </xf>
    <xf numFmtId="0" fontId="7" fillId="5" borderId="2" xfId="0" applyFont="1" applyFill="1" applyBorder="1" applyAlignment="1">
      <alignment horizontal="left" wrapText="1"/>
    </xf>
    <xf numFmtId="0" fontId="41" fillId="0" borderId="0" xfId="0" applyFont="1" applyBorder="1" applyAlignment="1">
      <alignment vertical="center" wrapText="1"/>
    </xf>
    <xf numFmtId="0" fontId="48" fillId="0" borderId="5" xfId="0" applyFont="1" applyBorder="1" applyAlignment="1">
      <alignment horizontal="left" vertical="center" wrapText="1"/>
    </xf>
    <xf numFmtId="0" fontId="47" fillId="0" borderId="0" xfId="0" applyFont="1" applyBorder="1" applyAlignment="1">
      <alignment horizontal="left" vertical="center" wrapText="1"/>
    </xf>
    <xf numFmtId="0" fontId="48" fillId="0" borderId="7" xfId="0" applyFont="1" applyBorder="1" applyAlignment="1">
      <alignment horizontal="left" vertical="center" wrapText="1"/>
    </xf>
    <xf numFmtId="0" fontId="48" fillId="0" borderId="0" xfId="0" applyFont="1" applyBorder="1" applyAlignment="1">
      <alignment vertical="center" wrapText="1"/>
    </xf>
    <xf numFmtId="166" fontId="41" fillId="0" borderId="0" xfId="0" applyNumberFormat="1" applyFont="1" applyBorder="1" applyAlignment="1">
      <alignment vertical="center" wrapText="1"/>
    </xf>
    <xf numFmtId="0" fontId="46" fillId="7" borderId="0" xfId="8" applyFont="1" applyFill="1" applyBorder="1" applyAlignment="1">
      <alignment vertical="center" wrapText="1"/>
    </xf>
    <xf numFmtId="0" fontId="46" fillId="7" borderId="0" xfId="8" applyFont="1" applyFill="1" applyBorder="1" applyAlignment="1">
      <alignment horizontal="left" vertical="center"/>
    </xf>
    <xf numFmtId="0" fontId="41" fillId="0" borderId="9" xfId="0" applyFont="1" applyBorder="1" applyAlignment="1">
      <alignment vertical="center" wrapText="1"/>
    </xf>
    <xf numFmtId="0" fontId="47" fillId="0" borderId="9" xfId="0" applyFont="1" applyBorder="1" applyAlignment="1">
      <alignment vertical="center" wrapText="1"/>
    </xf>
    <xf numFmtId="0" fontId="45" fillId="0" borderId="0" xfId="0" applyFont="1" applyFill="1" applyBorder="1" applyAlignment="1">
      <alignment vertical="center"/>
    </xf>
    <xf numFmtId="4" fontId="0" fillId="0" borderId="0" xfId="0" applyNumberFormat="1"/>
    <xf numFmtId="0" fontId="37" fillId="3" borderId="0" xfId="0" applyFont="1" applyFill="1" applyAlignment="1">
      <alignment vertical="center"/>
    </xf>
    <xf numFmtId="0" fontId="36" fillId="3" borderId="0" xfId="0" applyFont="1" applyFill="1" applyAlignment="1">
      <alignment vertical="center"/>
    </xf>
    <xf numFmtId="0" fontId="8" fillId="3" borderId="0" xfId="0" applyFont="1" applyFill="1" applyAlignment="1">
      <alignment vertical="center"/>
    </xf>
    <xf numFmtId="0" fontId="8" fillId="3" borderId="0" xfId="0" applyFont="1" applyFill="1" applyAlignment="1">
      <alignment horizontal="right" vertical="center" wrapText="1"/>
    </xf>
    <xf numFmtId="0" fontId="28" fillId="0" borderId="0" xfId="0" applyFont="1"/>
    <xf numFmtId="0" fontId="12" fillId="9" borderId="20" xfId="0" applyFont="1" applyFill="1" applyBorder="1" applyAlignment="1">
      <alignment horizontal="center" vertical="center" wrapText="1"/>
    </xf>
    <xf numFmtId="0" fontId="4" fillId="8" borderId="2" xfId="0" applyFont="1" applyFill="1" applyBorder="1" applyAlignment="1">
      <alignment horizontal="left" vertical="center" wrapText="1"/>
    </xf>
    <xf numFmtId="167" fontId="4" fillId="0" borderId="7" xfId="0" applyNumberFormat="1" applyFont="1" applyBorder="1" applyAlignment="1" applyProtection="1">
      <alignment horizontal="center" vertical="center" wrapText="1"/>
      <protection locked="0"/>
    </xf>
    <xf numFmtId="0" fontId="15" fillId="8" borderId="19"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4" fillId="0" borderId="0" xfId="0" applyFont="1" applyAlignment="1"/>
    <xf numFmtId="0" fontId="32" fillId="0" borderId="0" xfId="0" applyFont="1" applyBorder="1" applyAlignment="1">
      <alignment horizontal="center" vertical="center"/>
    </xf>
    <xf numFmtId="0" fontId="34" fillId="0" borderId="0" xfId="0" applyFont="1" applyBorder="1" applyAlignment="1">
      <alignment vertical="center" wrapText="1"/>
    </xf>
    <xf numFmtId="164" fontId="4" fillId="0" borderId="0" xfId="0" applyNumberFormat="1" applyFont="1" applyBorder="1" applyAlignment="1">
      <alignment vertical="center"/>
    </xf>
    <xf numFmtId="167" fontId="4" fillId="7" borderId="0" xfId="0" applyNumberFormat="1" applyFont="1" applyFill="1" applyBorder="1" applyAlignment="1">
      <alignment vertical="center"/>
    </xf>
    <xf numFmtId="0" fontId="40" fillId="7" borderId="15" xfId="0" applyFont="1" applyFill="1" applyBorder="1" applyAlignment="1">
      <alignment vertical="center" wrapText="1"/>
    </xf>
    <xf numFmtId="0" fontId="40" fillId="7" borderId="0" xfId="0" applyFont="1" applyFill="1" applyBorder="1" applyAlignment="1">
      <alignment horizontal="center" vertical="center" wrapText="1"/>
    </xf>
    <xf numFmtId="0" fontId="14" fillId="7" borderId="0" xfId="0" applyFont="1" applyFill="1"/>
    <xf numFmtId="0" fontId="12" fillId="9" borderId="2"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5" fillId="8" borderId="2" xfId="0" applyFont="1" applyFill="1" applyBorder="1" applyAlignment="1">
      <alignment horizontal="center" vertical="center"/>
    </xf>
    <xf numFmtId="0" fontId="14" fillId="0" borderId="0" xfId="0" applyFont="1" applyBorder="1"/>
    <xf numFmtId="166" fontId="4" fillId="10" borderId="1" xfId="0" applyNumberFormat="1" applyFont="1" applyFill="1" applyBorder="1"/>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166" fontId="7" fillId="0" borderId="0" xfId="1" applyNumberFormat="1" applyFont="1" applyFill="1" applyBorder="1" applyAlignment="1">
      <alignment horizontal="center" vertical="center"/>
    </xf>
    <xf numFmtId="166" fontId="4" fillId="0" borderId="0" xfId="0" applyNumberFormat="1" applyFont="1" applyFill="1" applyBorder="1"/>
    <xf numFmtId="0" fontId="14" fillId="0" borderId="0" xfId="0" applyFont="1" applyFill="1"/>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16" fillId="0" borderId="0" xfId="0" applyFont="1"/>
    <xf numFmtId="0" fontId="37" fillId="3" borderId="0" xfId="0" applyFont="1" applyFill="1"/>
    <xf numFmtId="0" fontId="44" fillId="0" borderId="0" xfId="0" applyFont="1" applyBorder="1" applyAlignment="1">
      <alignment horizontal="left" vertical="center"/>
    </xf>
    <xf numFmtId="0" fontId="43" fillId="0" borderId="0" xfId="0" applyFont="1"/>
    <xf numFmtId="0" fontId="12" fillId="4" borderId="41"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4" fillId="0" borderId="0" xfId="7" quotePrefix="1" applyFont="1" applyFill="1" applyBorder="1" applyAlignment="1">
      <alignment vertical="center"/>
    </xf>
    <xf numFmtId="0" fontId="12" fillId="9" borderId="41"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5" fillId="0" borderId="0" xfId="0" applyFont="1" applyFill="1" applyBorder="1" applyAlignment="1">
      <alignment vertical="center"/>
    </xf>
    <xf numFmtId="0" fontId="4" fillId="0" borderId="0" xfId="7" applyFont="1" applyFill="1" applyBorder="1" applyAlignment="1">
      <alignment vertical="center"/>
    </xf>
    <xf numFmtId="0" fontId="4" fillId="8" borderId="18" xfId="0" applyFont="1" applyFill="1" applyBorder="1" applyAlignment="1">
      <alignment horizontal="left" vertical="center" wrapText="1"/>
    </xf>
    <xf numFmtId="167" fontId="7" fillId="5" borderId="2" xfId="0" quotePrefix="1"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4" fillId="7" borderId="0" xfId="0" applyFont="1" applyFill="1" applyBorder="1" applyAlignment="1"/>
    <xf numFmtId="0" fontId="4" fillId="0" borderId="0" xfId="0" applyFont="1" applyFill="1" applyBorder="1" applyAlignment="1">
      <alignment vertical="center" wrapText="1"/>
    </xf>
    <xf numFmtId="0" fontId="14" fillId="0" borderId="0" xfId="0" applyFont="1" applyFill="1" applyBorder="1"/>
    <xf numFmtId="0" fontId="42" fillId="3" borderId="0" xfId="0" applyFont="1" applyFill="1" applyBorder="1"/>
    <xf numFmtId="0" fontId="27" fillId="3" borderId="0" xfId="0" applyFont="1" applyFill="1" applyBorder="1" applyAlignment="1">
      <alignment horizontal="left" vertical="center"/>
    </xf>
    <xf numFmtId="0" fontId="23" fillId="3" borderId="0" xfId="0" applyFont="1" applyFill="1"/>
    <xf numFmtId="0" fontId="4" fillId="8" borderId="1" xfId="0" applyFont="1" applyFill="1" applyBorder="1" applyAlignment="1">
      <alignment horizontal="left" vertical="center"/>
    </xf>
    <xf numFmtId="0" fontId="15" fillId="8" borderId="4" xfId="0" applyFont="1" applyFill="1" applyBorder="1" applyAlignment="1">
      <alignment horizontal="center" vertical="center"/>
    </xf>
    <xf numFmtId="0" fontId="4" fillId="8" borderId="4" xfId="0" applyFont="1" applyFill="1" applyBorder="1" applyAlignment="1">
      <alignment horizontal="left" vertical="center"/>
    </xf>
    <xf numFmtId="0" fontId="4" fillId="8" borderId="3" xfId="0" applyFont="1" applyFill="1" applyBorder="1" applyAlignment="1">
      <alignment horizontal="left" vertical="center"/>
    </xf>
    <xf numFmtId="0" fontId="12" fillId="0" borderId="0" xfId="0" applyFont="1" applyFill="1" applyBorder="1" applyAlignment="1">
      <alignment vertical="center" wrapText="1"/>
    </xf>
    <xf numFmtId="0" fontId="4" fillId="11" borderId="1" xfId="0" applyFont="1" applyFill="1" applyBorder="1" applyAlignment="1">
      <alignment horizontal="right" vertical="center" wrapText="1"/>
    </xf>
    <xf numFmtId="167" fontId="7" fillId="5" borderId="2" xfId="0" quotePrefix="1" applyNumberFormat="1" applyFont="1" applyFill="1" applyBorder="1" applyAlignment="1" applyProtection="1">
      <alignment horizontal="center" vertical="center" wrapText="1"/>
      <protection hidden="1"/>
    </xf>
    <xf numFmtId="167" fontId="4" fillId="0" borderId="45" xfId="0" quotePrefix="1" applyNumberFormat="1" applyFont="1" applyFill="1" applyBorder="1" applyAlignment="1" applyProtection="1">
      <alignment horizontal="center" vertical="center" wrapText="1"/>
      <protection locked="0"/>
    </xf>
    <xf numFmtId="166" fontId="33" fillId="0" borderId="0" xfId="0" quotePrefix="1" applyNumberFormat="1" applyFont="1" applyFill="1" applyBorder="1" applyAlignment="1">
      <alignment vertical="center"/>
    </xf>
    <xf numFmtId="0" fontId="33" fillId="0" borderId="0" xfId="0" quotePrefix="1" applyFont="1" applyFill="1" applyBorder="1" applyAlignment="1">
      <alignment vertical="center"/>
    </xf>
    <xf numFmtId="166" fontId="14" fillId="0" borderId="0" xfId="0" applyNumberFormat="1" applyFont="1" applyAlignment="1">
      <alignment wrapText="1"/>
    </xf>
    <xf numFmtId="0" fontId="4" fillId="7" borderId="0" xfId="0" applyFont="1" applyFill="1" applyBorder="1" applyAlignment="1"/>
    <xf numFmtId="166" fontId="4" fillId="7" borderId="0" xfId="0" applyNumberFormat="1" applyFont="1" applyFill="1" applyBorder="1" applyAlignment="1"/>
    <xf numFmtId="0" fontId="23" fillId="0" borderId="0" xfId="0" applyFont="1"/>
    <xf numFmtId="0" fontId="15"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15" fillId="8" borderId="48" xfId="0" applyFont="1" applyFill="1" applyBorder="1" applyAlignment="1">
      <alignment horizontal="center" vertical="center"/>
    </xf>
    <xf numFmtId="166" fontId="33" fillId="0" borderId="0" xfId="0" quotePrefix="1" applyNumberFormat="1" applyFont="1" applyFill="1" applyBorder="1" applyAlignment="1">
      <alignment horizontal="center" vertical="center" wrapText="1"/>
    </xf>
    <xf numFmtId="0" fontId="33" fillId="0" borderId="0" xfId="0" quotePrefix="1" applyFont="1" applyFill="1" applyBorder="1" applyAlignment="1">
      <alignment horizontal="center" vertical="center" wrapText="1"/>
    </xf>
    <xf numFmtId="0" fontId="23" fillId="3" borderId="0" xfId="0" applyFont="1" applyFill="1" applyBorder="1"/>
    <xf numFmtId="0" fontId="8" fillId="3" borderId="0" xfId="0" applyFont="1" applyFill="1" applyBorder="1" applyAlignment="1">
      <alignment horizontal="right" vertical="center"/>
    </xf>
    <xf numFmtId="0" fontId="12" fillId="3" borderId="0" xfId="0" applyFont="1" applyFill="1" applyBorder="1" applyAlignment="1">
      <alignment horizontal="right" vertical="center"/>
    </xf>
    <xf numFmtId="0" fontId="12" fillId="3" borderId="0" xfId="0" applyFont="1" applyFill="1" applyBorder="1" applyAlignment="1">
      <alignment horizontal="right" vertical="center" wrapText="1"/>
    </xf>
    <xf numFmtId="0" fontId="14" fillId="0" borderId="0" xfId="0" applyFont="1" applyFill="1" applyBorder="1" applyAlignment="1">
      <alignment vertical="center"/>
    </xf>
    <xf numFmtId="0" fontId="12" fillId="4" borderId="2" xfId="0" applyFont="1" applyFill="1" applyBorder="1" applyAlignment="1">
      <alignment vertical="center" wrapText="1"/>
    </xf>
    <xf numFmtId="0" fontId="12" fillId="4" borderId="19" xfId="0" applyFont="1" applyFill="1" applyBorder="1" applyAlignment="1">
      <alignment vertical="center" wrapText="1"/>
    </xf>
    <xf numFmtId="0" fontId="32" fillId="0" borderId="0" xfId="0" applyFont="1" applyFill="1" applyBorder="1" applyAlignment="1">
      <alignment vertical="center"/>
    </xf>
    <xf numFmtId="0" fontId="7" fillId="9" borderId="29" xfId="0" applyFont="1" applyFill="1" applyBorder="1" applyAlignment="1">
      <alignment horizontal="right" vertical="center"/>
    </xf>
    <xf numFmtId="0" fontId="12" fillId="9" borderId="4" xfId="0" applyFont="1" applyFill="1" applyBorder="1" applyAlignment="1">
      <alignment horizontal="center" vertical="center"/>
    </xf>
    <xf numFmtId="0" fontId="12" fillId="9" borderId="31" xfId="0" applyFont="1" applyFill="1" applyBorder="1" applyAlignment="1">
      <alignment horizontal="center" vertical="center"/>
    </xf>
    <xf numFmtId="0" fontId="12" fillId="9" borderId="3" xfId="0" applyFont="1" applyFill="1" applyBorder="1" applyAlignment="1">
      <alignment horizontal="center" vertical="center"/>
    </xf>
    <xf numFmtId="0" fontId="4" fillId="11" borderId="2" xfId="0" applyFont="1" applyFill="1" applyBorder="1" applyAlignment="1">
      <alignment horizontal="right" vertical="center" wrapText="1"/>
    </xf>
    <xf numFmtId="0" fontId="4" fillId="0" borderId="0" xfId="0" quotePrefix="1" applyFont="1" applyFill="1" applyBorder="1" applyAlignment="1">
      <alignment horizontal="center" vertical="center"/>
    </xf>
    <xf numFmtId="0" fontId="4" fillId="7" borderId="0" xfId="0" applyFont="1" applyFill="1" applyBorder="1"/>
    <xf numFmtId="0" fontId="4" fillId="7" borderId="0" xfId="0" applyFont="1" applyFill="1" applyBorder="1" applyAlignment="1">
      <alignment vertical="center" wrapText="1"/>
    </xf>
    <xf numFmtId="0" fontId="4" fillId="7" borderId="0" xfId="0" applyFont="1" applyFill="1" applyBorder="1" applyAlignment="1">
      <alignment horizontal="right" vertical="center"/>
    </xf>
    <xf numFmtId="0" fontId="38" fillId="0" borderId="0" xfId="0" applyFont="1" applyBorder="1" applyAlignment="1">
      <alignment horizontal="center" vertical="center" wrapText="1"/>
    </xf>
    <xf numFmtId="0" fontId="7" fillId="9" borderId="55" xfId="0" applyFont="1" applyFill="1" applyBorder="1" applyAlignment="1">
      <alignment horizontal="right" vertical="center"/>
    </xf>
    <xf numFmtId="0" fontId="15" fillId="7" borderId="57" xfId="0" applyFont="1" applyFill="1" applyBorder="1" applyAlignment="1">
      <alignment horizontal="left" vertical="center"/>
    </xf>
    <xf numFmtId="0" fontId="37" fillId="3" borderId="0" xfId="0" applyFont="1" applyFill="1" applyBorder="1"/>
    <xf numFmtId="0" fontId="37" fillId="0" borderId="0" xfId="0" applyFont="1" applyFill="1" applyBorder="1" applyAlignment="1">
      <alignment horizontal="left" vertical="center"/>
    </xf>
    <xf numFmtId="0" fontId="36" fillId="0" borderId="0" xfId="0" applyFont="1" applyFill="1"/>
    <xf numFmtId="0" fontId="28" fillId="0" borderId="0" xfId="0" applyFont="1" applyAlignment="1">
      <alignment vertical="top"/>
    </xf>
    <xf numFmtId="0" fontId="35" fillId="9" borderId="4"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2" fillId="8" borderId="2" xfId="0" applyFont="1" applyFill="1" applyBorder="1" applyAlignment="1">
      <alignment horizontal="center" vertical="center"/>
    </xf>
    <xf numFmtId="0" fontId="32" fillId="8" borderId="4" xfId="0" applyFont="1" applyFill="1" applyBorder="1" applyAlignment="1">
      <alignment horizontal="center" vertical="center"/>
    </xf>
    <xf numFmtId="0" fontId="4" fillId="8" borderId="3" xfId="0" applyFont="1" applyFill="1" applyBorder="1" applyAlignment="1">
      <alignment horizontal="left" vertical="center" wrapText="1"/>
    </xf>
    <xf numFmtId="0" fontId="33" fillId="0" borderId="0" xfId="0" applyFont="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9" fillId="7" borderId="5" xfId="0" quotePrefix="1" applyFont="1" applyFill="1" applyBorder="1" applyAlignment="1">
      <alignment vertical="center"/>
    </xf>
    <xf numFmtId="0" fontId="14" fillId="7" borderId="0" xfId="0" applyFont="1" applyFill="1" applyBorder="1"/>
    <xf numFmtId="0" fontId="12" fillId="9" borderId="70" xfId="0" applyFont="1" applyFill="1" applyBorder="1" applyAlignment="1">
      <alignment horizontal="center" vertical="center" wrapText="1"/>
    </xf>
    <xf numFmtId="0" fontId="12" fillId="9" borderId="71" xfId="0" applyFont="1" applyFill="1" applyBorder="1" applyAlignment="1">
      <alignment horizontal="center" vertical="center" wrapText="1"/>
    </xf>
    <xf numFmtId="0" fontId="15" fillId="8" borderId="3" xfId="0" applyFont="1" applyFill="1" applyBorder="1" applyAlignment="1">
      <alignment horizontal="left" vertical="center" wrapText="1"/>
    </xf>
    <xf numFmtId="167" fontId="7" fillId="5" borderId="31" xfId="0" quotePrefix="1" applyNumberFormat="1" applyFont="1" applyFill="1" applyBorder="1" applyAlignment="1">
      <alignment horizontal="center" vertical="center" wrapText="1"/>
    </xf>
    <xf numFmtId="167" fontId="7" fillId="5" borderId="4" xfId="0" quotePrefix="1" applyNumberFormat="1" applyFont="1" applyFill="1" applyBorder="1" applyAlignment="1">
      <alignment horizontal="center" vertical="center" wrapText="1"/>
    </xf>
    <xf numFmtId="0" fontId="14" fillId="0" borderId="0" xfId="0" applyFont="1" applyAlignment="1">
      <alignment vertical="center"/>
    </xf>
    <xf numFmtId="0" fontId="4" fillId="7" borderId="49" xfId="0" applyFont="1" applyFill="1" applyBorder="1" applyAlignment="1" applyProtection="1">
      <alignment vertical="center" wrapText="1"/>
      <protection locked="0"/>
    </xf>
    <xf numFmtId="0" fontId="14" fillId="7" borderId="0" xfId="0" applyFont="1" applyFill="1" applyBorder="1" applyAlignment="1">
      <alignment vertical="center"/>
    </xf>
    <xf numFmtId="0" fontId="4" fillId="7" borderId="0" xfId="0" applyFont="1" applyFill="1" applyBorder="1" applyAlignment="1">
      <alignment vertical="center"/>
    </xf>
    <xf numFmtId="0" fontId="14" fillId="0" borderId="0" xfId="0" applyFont="1" applyAlignment="1">
      <alignment vertical="top"/>
    </xf>
    <xf numFmtId="0" fontId="4" fillId="0" borderId="0" xfId="0" applyFont="1" applyFill="1" applyBorder="1" applyAlignment="1">
      <alignment vertical="top"/>
    </xf>
    <xf numFmtId="0" fontId="4" fillId="0" borderId="0" xfId="7" applyFont="1" applyFill="1" applyBorder="1" applyAlignment="1">
      <alignment horizontal="left" vertical="center"/>
    </xf>
    <xf numFmtId="0" fontId="15" fillId="8" borderId="2" xfId="0" applyFont="1" applyFill="1" applyBorder="1" applyAlignment="1">
      <alignment horizontal="center" vertical="center" wrapText="1"/>
    </xf>
    <xf numFmtId="0" fontId="4" fillId="8" borderId="2" xfId="0" applyFont="1" applyFill="1" applyBorder="1" applyAlignment="1">
      <alignment vertical="center" wrapText="1"/>
    </xf>
    <xf numFmtId="0" fontId="4" fillId="0" borderId="0" xfId="0" applyFont="1" applyFill="1" applyBorder="1" applyAlignment="1">
      <alignment horizontal="center" vertical="center"/>
    </xf>
    <xf numFmtId="0" fontId="15" fillId="8" borderId="2" xfId="0" applyFont="1" applyFill="1" applyBorder="1" applyAlignment="1">
      <alignment vertical="center" wrapText="1"/>
    </xf>
    <xf numFmtId="167" fontId="7" fillId="5" borderId="30" xfId="0" quotePrefix="1" applyNumberFormat="1" applyFont="1" applyFill="1" applyBorder="1" applyAlignment="1">
      <alignment horizontal="center" vertical="center" wrapText="1"/>
    </xf>
    <xf numFmtId="0" fontId="7" fillId="3" borderId="0" xfId="0" applyFont="1" applyFill="1" applyBorder="1"/>
    <xf numFmtId="0" fontId="4" fillId="0" borderId="0" xfId="0" applyFont="1" applyFill="1"/>
    <xf numFmtId="0" fontId="7" fillId="0" borderId="0" xfId="0" applyFont="1" applyFill="1" applyBorder="1"/>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8" fillId="3" borderId="0" xfId="0" applyFont="1" applyFill="1" applyBorder="1" applyAlignment="1">
      <alignment horizontal="left" vertical="center"/>
    </xf>
    <xf numFmtId="0" fontId="12" fillId="9" borderId="2" xfId="0" applyFont="1" applyFill="1" applyBorder="1" applyAlignment="1" applyProtection="1">
      <alignment horizontal="center" vertical="center"/>
    </xf>
    <xf numFmtId="0" fontId="27" fillId="3" borderId="0" xfId="0" applyFont="1" applyFill="1" applyBorder="1"/>
    <xf numFmtId="0" fontId="14" fillId="3" borderId="0" xfId="0" applyFont="1" applyFill="1"/>
    <xf numFmtId="0" fontId="25" fillId="0" borderId="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6" fillId="0" borderId="0" xfId="0" applyFont="1" applyFill="1"/>
    <xf numFmtId="0" fontId="25" fillId="0" borderId="0" xfId="0" applyFont="1" applyFill="1"/>
    <xf numFmtId="0" fontId="12" fillId="0" borderId="0" xfId="0" applyFont="1" applyFill="1" applyBorder="1" applyAlignment="1" applyProtection="1">
      <alignment horizontal="center" vertical="center"/>
    </xf>
    <xf numFmtId="0" fontId="7" fillId="11" borderId="59" xfId="0" applyFont="1" applyFill="1" applyBorder="1" applyAlignment="1">
      <alignment horizontal="left" vertical="center" wrapText="1"/>
    </xf>
    <xf numFmtId="0" fontId="14" fillId="0" borderId="0" xfId="0" applyFont="1" applyAlignment="1">
      <alignment wrapText="1"/>
    </xf>
    <xf numFmtId="0" fontId="7" fillId="11" borderId="80" xfId="0" applyFont="1" applyFill="1" applyBorder="1" applyAlignment="1">
      <alignment horizontal="left" vertical="center" wrapText="1"/>
    </xf>
    <xf numFmtId="0" fontId="15" fillId="0" borderId="7" xfId="0" applyFont="1" applyBorder="1" applyAlignment="1">
      <alignment horizontal="left"/>
    </xf>
    <xf numFmtId="0" fontId="14" fillId="0" borderId="85" xfId="0" applyFont="1" applyBorder="1"/>
    <xf numFmtId="0" fontId="14" fillId="0" borderId="80" xfId="0" applyFont="1" applyBorder="1"/>
    <xf numFmtId="0" fontId="12" fillId="9" borderId="89" xfId="0" applyFont="1" applyFill="1" applyBorder="1" applyAlignment="1" applyProtection="1">
      <alignment horizontal="center" vertical="center"/>
    </xf>
    <xf numFmtId="170" fontId="15" fillId="12" borderId="2" xfId="0" applyNumberFormat="1" applyFont="1" applyFill="1" applyBorder="1" applyAlignment="1" applyProtection="1">
      <alignment horizontal="center" vertical="center" wrapText="1"/>
    </xf>
    <xf numFmtId="170" fontId="15" fillId="12" borderId="17" xfId="0" applyNumberFormat="1" applyFont="1" applyFill="1" applyBorder="1" applyAlignment="1" applyProtection="1">
      <alignment horizontal="center" vertical="center" wrapText="1"/>
    </xf>
    <xf numFmtId="0" fontId="14" fillId="0" borderId="15" xfId="0" applyFont="1" applyBorder="1"/>
    <xf numFmtId="0" fontId="4" fillId="0" borderId="0" xfId="0" applyFont="1" applyBorder="1" applyAlignment="1">
      <alignment horizontal="left" wrapText="1"/>
    </xf>
    <xf numFmtId="0" fontId="12" fillId="9" borderId="19" xfId="0" applyFont="1" applyFill="1" applyBorder="1" applyAlignment="1" applyProtection="1">
      <alignment horizontal="center" vertical="center"/>
    </xf>
    <xf numFmtId="0" fontId="4" fillId="8" borderId="34" xfId="0" applyFont="1" applyFill="1" applyBorder="1" applyAlignment="1">
      <alignment horizontal="left" vertical="center" wrapText="1"/>
    </xf>
    <xf numFmtId="0" fontId="4" fillId="8" borderId="25" xfId="0" applyFont="1" applyFill="1" applyBorder="1" applyAlignment="1">
      <alignment horizontal="left" vertical="center" wrapText="1"/>
    </xf>
    <xf numFmtId="0" fontId="7" fillId="11" borderId="18" xfId="0" applyFont="1" applyFill="1" applyBorder="1" applyAlignment="1">
      <alignment horizontal="left" vertical="center" wrapText="1"/>
    </xf>
    <xf numFmtId="0" fontId="15" fillId="0" borderId="0" xfId="0" applyFont="1"/>
    <xf numFmtId="0" fontId="12" fillId="3" borderId="0" xfId="0" applyFont="1" applyFill="1" applyAlignment="1">
      <alignment horizontal="left" vertical="center" indent="1"/>
    </xf>
    <xf numFmtId="0" fontId="12" fillId="3" borderId="0" xfId="0" applyFont="1" applyFill="1" applyAlignment="1">
      <alignment horizontal="left" vertical="center" wrapText="1" indent="1"/>
    </xf>
    <xf numFmtId="2" fontId="4" fillId="0" borderId="0" xfId="0" applyNumberFormat="1" applyFont="1"/>
    <xf numFmtId="0" fontId="12" fillId="0" borderId="0" xfId="9" applyFont="1" applyFill="1" applyBorder="1" applyAlignment="1" applyProtection="1">
      <alignment horizontal="center" vertical="center" textRotation="90" wrapText="1"/>
    </xf>
    <xf numFmtId="170" fontId="12" fillId="0" borderId="0" xfId="0" applyNumberFormat="1" applyFont="1" applyFill="1" applyBorder="1" applyAlignment="1" applyProtection="1">
      <alignment horizontal="center" vertical="center" wrapText="1"/>
    </xf>
    <xf numFmtId="170" fontId="7" fillId="0" borderId="0" xfId="9"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10" fontId="4" fillId="0" borderId="0" xfId="9"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left"/>
      <protection locked="0"/>
    </xf>
    <xf numFmtId="0" fontId="4" fillId="0" borderId="0" xfId="0" applyFont="1" applyBorder="1" applyAlignment="1">
      <alignment horizontal="left"/>
    </xf>
    <xf numFmtId="0" fontId="3" fillId="0" borderId="0" xfId="0" applyFont="1" applyAlignment="1">
      <alignment vertical="center"/>
    </xf>
    <xf numFmtId="0" fontId="14" fillId="0" borderId="5" xfId="0" applyFont="1" applyBorder="1"/>
    <xf numFmtId="0" fontId="14" fillId="0" borderId="6" xfId="0" applyFont="1" applyBorder="1"/>
    <xf numFmtId="0" fontId="14" fillId="0" borderId="8" xfId="0" applyFont="1" applyBorder="1"/>
    <xf numFmtId="0" fontId="14" fillId="0" borderId="9" xfId="0" applyFont="1" applyBorder="1"/>
    <xf numFmtId="0" fontId="14" fillId="0" borderId="10" xfId="0" applyFont="1" applyBorder="1"/>
    <xf numFmtId="167" fontId="7" fillId="5" borderId="95" xfId="0" quotePrefix="1" applyNumberFormat="1" applyFont="1" applyFill="1" applyBorder="1" applyAlignment="1">
      <alignment horizontal="center" vertical="center" wrapText="1"/>
    </xf>
    <xf numFmtId="0" fontId="21" fillId="7" borderId="98" xfId="0" applyFont="1" applyFill="1" applyBorder="1" applyAlignment="1">
      <alignment horizontal="center"/>
    </xf>
    <xf numFmtId="0" fontId="21" fillId="7" borderId="99" xfId="0" applyFont="1" applyFill="1" applyBorder="1" applyAlignment="1">
      <alignment horizontal="center"/>
    </xf>
    <xf numFmtId="167" fontId="11" fillId="7" borderId="95" xfId="10" applyNumberFormat="1" applyFont="1" applyFill="1" applyBorder="1" applyAlignment="1" applyProtection="1">
      <alignment horizontal="center" vertical="center" wrapText="1"/>
      <protection locked="0"/>
    </xf>
    <xf numFmtId="0" fontId="12" fillId="3"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7" borderId="0" xfId="0" applyFont="1" applyFill="1" applyBorder="1" applyAlignment="1" applyProtection="1">
      <alignment vertical="center"/>
    </xf>
    <xf numFmtId="0" fontId="15" fillId="8" borderId="25" xfId="0" applyFont="1" applyFill="1" applyBorder="1" applyAlignment="1">
      <alignment horizontal="left" vertical="center" wrapText="1"/>
    </xf>
    <xf numFmtId="0" fontId="4" fillId="8" borderId="1" xfId="0" applyFont="1" applyFill="1" applyBorder="1" applyAlignment="1">
      <alignment horizontal="left" vertical="center" wrapText="1" indent="1"/>
    </xf>
    <xf numFmtId="0" fontId="4" fillId="0" borderId="104" xfId="0" applyFont="1" applyBorder="1" applyAlignment="1">
      <alignment horizontal="left" wrapText="1"/>
    </xf>
    <xf numFmtId="0" fontId="12" fillId="9" borderId="2" xfId="0" applyFont="1" applyFill="1" applyBorder="1" applyAlignment="1" applyProtection="1">
      <alignment vertical="center" wrapText="1"/>
    </xf>
    <xf numFmtId="0" fontId="12" fillId="9" borderId="1" xfId="0" applyFont="1" applyFill="1" applyBorder="1" applyAlignment="1" applyProtection="1">
      <alignment vertical="center" wrapText="1"/>
    </xf>
    <xf numFmtId="0" fontId="4" fillId="8" borderId="25" xfId="0" applyFont="1" applyFill="1" applyBorder="1" applyAlignment="1">
      <alignment horizontal="center" vertical="center" wrapText="1"/>
    </xf>
    <xf numFmtId="167" fontId="7" fillId="5" borderId="19" xfId="0" quotePrefix="1" applyNumberFormat="1" applyFont="1" applyFill="1" applyBorder="1" applyAlignment="1">
      <alignment horizontal="center" vertical="center" wrapText="1"/>
    </xf>
    <xf numFmtId="167" fontId="4" fillId="0" borderId="93" xfId="0" quotePrefix="1" applyNumberFormat="1" applyFont="1" applyFill="1" applyBorder="1" applyAlignment="1" applyProtection="1">
      <alignment horizontal="center" vertical="center" wrapText="1"/>
      <protection locked="0"/>
    </xf>
    <xf numFmtId="169" fontId="7" fillId="5" borderId="2" xfId="0" quotePrefix="1"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167" fontId="9" fillId="0" borderId="95" xfId="10" applyNumberFormat="1" applyFont="1" applyFill="1" applyBorder="1" applyAlignment="1" applyProtection="1">
      <alignment horizontal="center" vertical="center" wrapText="1"/>
      <protection locked="0"/>
    </xf>
    <xf numFmtId="168" fontId="9" fillId="7" borderId="0" xfId="10" applyNumberFormat="1" applyFont="1" applyFill="1" applyBorder="1" applyAlignment="1" applyProtection="1">
      <alignment horizontal="center" vertical="center"/>
      <protection locked="0"/>
    </xf>
    <xf numFmtId="0" fontId="12" fillId="4" borderId="87" xfId="0" applyFont="1" applyFill="1" applyBorder="1" applyAlignment="1" applyProtection="1">
      <alignment vertical="center" wrapText="1"/>
    </xf>
    <xf numFmtId="166" fontId="10" fillId="0" borderId="107" xfId="0" applyNumberFormat="1" applyFont="1" applyFill="1" applyBorder="1" applyAlignment="1">
      <alignment horizontal="center" vertical="center" wrapText="1"/>
    </xf>
    <xf numFmtId="0" fontId="12" fillId="4" borderId="2" xfId="0" applyFont="1" applyFill="1" applyBorder="1" applyAlignment="1" applyProtection="1">
      <alignment vertical="center" wrapText="1"/>
    </xf>
    <xf numFmtId="0" fontId="18" fillId="0" borderId="0" xfId="0" applyFont="1" applyFill="1" applyAlignment="1" applyProtection="1">
      <alignment horizontal="center"/>
    </xf>
    <xf numFmtId="0" fontId="12" fillId="4" borderId="19" xfId="0" applyFont="1" applyFill="1" applyBorder="1" applyAlignment="1" applyProtection="1">
      <alignment vertical="center" wrapText="1"/>
    </xf>
    <xf numFmtId="0" fontId="15" fillId="15" borderId="19" xfId="0" applyFont="1" applyFill="1" applyBorder="1" applyAlignment="1" applyProtection="1">
      <alignment horizontal="left" vertical="center"/>
    </xf>
    <xf numFmtId="0" fontId="4" fillId="15" borderId="4" xfId="0" applyFont="1" applyFill="1" applyBorder="1" applyAlignment="1">
      <alignment horizontal="center" vertical="center"/>
    </xf>
    <xf numFmtId="0" fontId="17" fillId="14" borderId="108" xfId="0" applyFont="1" applyFill="1" applyBorder="1"/>
    <xf numFmtId="0" fontId="4" fillId="15" borderId="54" xfId="0" applyFont="1" applyFill="1" applyBorder="1" applyAlignment="1">
      <alignment horizontal="center" vertical="center"/>
    </xf>
    <xf numFmtId="0" fontId="16" fillId="14" borderId="0" xfId="0" applyFont="1" applyFill="1" applyBorder="1" applyAlignment="1">
      <alignment horizontal="center" vertical="center" wrapText="1"/>
    </xf>
    <xf numFmtId="0" fontId="12" fillId="4" borderId="1" xfId="0" applyFont="1" applyFill="1" applyBorder="1" applyAlignment="1" applyProtection="1">
      <alignment vertical="center" wrapText="1"/>
    </xf>
    <xf numFmtId="0" fontId="12" fillId="9" borderId="1" xfId="0" applyFont="1" applyFill="1" applyBorder="1" applyAlignment="1">
      <alignment horizontal="left" vertical="center"/>
    </xf>
    <xf numFmtId="1" fontId="13" fillId="9" borderId="18" xfId="0" applyNumberFormat="1" applyFont="1" applyFill="1" applyBorder="1" applyAlignment="1">
      <alignment horizontal="center" vertical="center"/>
    </xf>
    <xf numFmtId="0" fontId="12" fillId="9" borderId="18" xfId="0" applyFont="1" applyFill="1" applyBorder="1" applyAlignment="1" applyProtection="1">
      <alignment horizontal="center" vertical="center"/>
    </xf>
    <xf numFmtId="0" fontId="4" fillId="8" borderId="2" xfId="0" applyFont="1" applyFill="1" applyBorder="1" applyAlignment="1">
      <alignment horizontal="left" vertical="center" wrapText="1" indent="1"/>
    </xf>
    <xf numFmtId="167" fontId="7" fillId="5" borderId="2" xfId="0" quotePrefix="1" applyNumberFormat="1" applyFont="1" applyFill="1" applyBorder="1" applyAlignment="1" applyProtection="1">
      <alignment horizontal="center" vertical="center" wrapText="1"/>
      <protection locked="0"/>
    </xf>
    <xf numFmtId="166" fontId="7" fillId="5" borderId="2" xfId="0" quotePrefix="1" applyNumberFormat="1" applyFont="1" applyFill="1" applyBorder="1" applyAlignment="1">
      <alignment horizontal="center" vertical="center" wrapText="1"/>
    </xf>
    <xf numFmtId="165" fontId="7" fillId="5" borderId="2" xfId="0" quotePrefix="1" applyNumberFormat="1" applyFont="1" applyFill="1" applyBorder="1" applyAlignment="1" applyProtection="1">
      <alignment horizontal="center" vertical="center" wrapText="1"/>
      <protection locked="0"/>
    </xf>
    <xf numFmtId="165" fontId="7" fillId="5" borderId="2" xfId="0" quotePrefix="1" applyNumberFormat="1" applyFont="1" applyFill="1" applyBorder="1" applyAlignment="1">
      <alignment horizontal="center" vertical="center" wrapText="1"/>
    </xf>
    <xf numFmtId="0" fontId="5" fillId="14" borderId="0" xfId="0" applyFont="1" applyFill="1"/>
    <xf numFmtId="0" fontId="6" fillId="14" borderId="0" xfId="0" applyFont="1" applyFill="1"/>
    <xf numFmtId="0" fontId="2" fillId="7" borderId="0" xfId="12" applyFont="1" applyFill="1"/>
    <xf numFmtId="0" fontId="58" fillId="0" borderId="4" xfId="12" applyFont="1" applyBorder="1" applyAlignment="1">
      <alignment vertical="center"/>
    </xf>
    <xf numFmtId="0" fontId="59" fillId="7" borderId="0" xfId="6" applyFont="1" applyFill="1" applyBorder="1" applyAlignment="1">
      <alignment horizontal="center" vertical="top" wrapText="1"/>
    </xf>
    <xf numFmtId="0" fontId="59" fillId="7" borderId="112" xfId="6" applyFont="1" applyFill="1" applyBorder="1" applyAlignment="1">
      <alignment horizontal="left" vertical="center" wrapText="1"/>
    </xf>
    <xf numFmtId="0" fontId="59" fillId="7" borderId="113" xfId="6" applyFont="1" applyFill="1" applyBorder="1" applyAlignment="1">
      <alignment horizontal="left" vertical="center" wrapText="1"/>
    </xf>
    <xf numFmtId="0" fontId="2" fillId="7" borderId="0" xfId="12" applyFont="1" applyFill="1" applyAlignment="1">
      <alignment vertical="center"/>
    </xf>
    <xf numFmtId="0" fontId="49" fillId="7" borderId="112" xfId="6" applyFont="1" applyFill="1" applyBorder="1" applyAlignment="1">
      <alignment horizontal="center" vertical="center" wrapText="1"/>
    </xf>
    <xf numFmtId="0" fontId="59" fillId="7" borderId="112" xfId="8" applyFont="1" applyFill="1" applyBorder="1" applyAlignment="1">
      <alignment vertical="center" wrapText="1"/>
    </xf>
    <xf numFmtId="49" fontId="49" fillId="7" borderId="112" xfId="6" applyNumberFormat="1" applyFont="1" applyFill="1" applyBorder="1" applyAlignment="1">
      <alignment horizontal="center" vertical="center" wrapText="1"/>
    </xf>
    <xf numFmtId="0" fontId="2" fillId="7" borderId="0" xfId="12" applyFont="1" applyFill="1" applyAlignment="1">
      <alignment horizontal="left" vertical="top" wrapText="1"/>
    </xf>
    <xf numFmtId="0" fontId="7" fillId="5" borderId="114" xfId="6" applyFont="1" applyFill="1" applyBorder="1" applyAlignment="1">
      <alignment horizontal="center" vertical="center" wrapText="1"/>
    </xf>
    <xf numFmtId="0" fontId="2" fillId="7" borderId="0" xfId="12" applyFont="1" applyFill="1" applyBorder="1"/>
    <xf numFmtId="0" fontId="11" fillId="7" borderId="0" xfId="8" applyFont="1" applyFill="1" applyBorder="1" applyAlignment="1">
      <alignment vertical="center"/>
    </xf>
    <xf numFmtId="0" fontId="11" fillId="7" borderId="0" xfId="8" applyFont="1" applyFill="1" applyBorder="1" applyAlignment="1">
      <alignment horizontal="left" vertical="center"/>
    </xf>
    <xf numFmtId="0" fontId="22" fillId="7" borderId="0" xfId="8" applyFont="1" applyFill="1" applyBorder="1" applyAlignment="1">
      <alignment vertical="center" wrapText="1"/>
    </xf>
    <xf numFmtId="0" fontId="22" fillId="7" borderId="0" xfId="8" applyFont="1" applyFill="1" applyBorder="1" applyAlignment="1">
      <alignment horizontal="left" vertical="center" wrapText="1"/>
    </xf>
    <xf numFmtId="0" fontId="46" fillId="7" borderId="0" xfId="8" applyFill="1" applyBorder="1" applyAlignment="1">
      <alignment vertical="center"/>
    </xf>
    <xf numFmtId="0" fontId="64" fillId="7" borderId="0" xfId="8" applyFont="1" applyFill="1" applyBorder="1" applyAlignment="1">
      <alignment vertical="center"/>
    </xf>
    <xf numFmtId="0" fontId="3" fillId="7" borderId="0" xfId="0" applyFont="1" applyFill="1" applyAlignment="1">
      <alignment vertical="center"/>
    </xf>
    <xf numFmtId="0" fontId="64" fillId="7" borderId="0" xfId="8" applyFont="1" applyFill="1" applyBorder="1" applyAlignment="1"/>
    <xf numFmtId="0" fontId="11" fillId="7" borderId="112" xfId="8" applyFont="1" applyFill="1" applyBorder="1" applyAlignment="1">
      <alignment vertical="center" wrapText="1"/>
    </xf>
    <xf numFmtId="0" fontId="11" fillId="7" borderId="112" xfId="8" applyFont="1" applyFill="1" applyBorder="1" applyAlignment="1">
      <alignment vertical="center"/>
    </xf>
    <xf numFmtId="0" fontId="2" fillId="7" borderId="0" xfId="12" applyFill="1"/>
    <xf numFmtId="0" fontId="2" fillId="7" borderId="0" xfId="12" applyFill="1" applyAlignment="1">
      <alignment wrapText="1"/>
    </xf>
    <xf numFmtId="0" fontId="54" fillId="7" borderId="0" xfId="12" applyFont="1" applyFill="1" applyAlignment="1">
      <alignment horizontal="center" vertical="center" wrapText="1"/>
    </xf>
    <xf numFmtId="0" fontId="12" fillId="5" borderId="4" xfId="13" applyFont="1" applyFill="1" applyBorder="1" applyAlignment="1">
      <alignment horizontal="center" vertical="center" wrapText="1"/>
    </xf>
    <xf numFmtId="0" fontId="12" fillId="5" borderId="124" xfId="13" applyFont="1" applyFill="1" applyBorder="1" applyAlignment="1">
      <alignment horizontal="center" vertical="center" wrapText="1"/>
    </xf>
    <xf numFmtId="0" fontId="54" fillId="7" borderId="0" xfId="12" applyFont="1" applyFill="1" applyAlignment="1">
      <alignment horizontal="center" vertical="center"/>
    </xf>
    <xf numFmtId="167" fontId="67" fillId="0" borderId="125" xfId="0" applyNumberFormat="1" applyFont="1" applyBorder="1" applyAlignment="1" applyProtection="1">
      <alignment horizontal="center" vertical="center" wrapText="1"/>
      <protection locked="0"/>
    </xf>
    <xf numFmtId="167" fontId="67" fillId="0" borderId="127" xfId="0" applyNumberFormat="1" applyFont="1" applyBorder="1" applyAlignment="1" applyProtection="1">
      <alignment horizontal="center" vertical="center" wrapText="1"/>
      <protection locked="0"/>
    </xf>
    <xf numFmtId="0" fontId="4" fillId="7" borderId="0" xfId="0" applyFont="1" applyFill="1" applyAlignment="1">
      <alignment vertical="center"/>
    </xf>
    <xf numFmtId="0" fontId="4" fillId="0" borderId="0" xfId="0" applyFont="1" applyAlignment="1">
      <alignment vertical="center"/>
    </xf>
    <xf numFmtId="0" fontId="46" fillId="0" borderId="112" xfId="13" applyFont="1" applyFill="1" applyBorder="1" applyAlignment="1">
      <alignment horizontal="center" vertical="center" wrapText="1"/>
    </xf>
    <xf numFmtId="0" fontId="46" fillId="0" borderId="112" xfId="13" applyFont="1" applyFill="1" applyBorder="1" applyAlignment="1">
      <alignment vertical="center" wrapText="1"/>
    </xf>
    <xf numFmtId="0" fontId="46" fillId="0" borderId="112" xfId="12" applyFont="1" applyFill="1" applyBorder="1" applyAlignment="1">
      <alignment vertical="center" wrapText="1"/>
    </xf>
    <xf numFmtId="167" fontId="67" fillId="0" borderId="112" xfId="0" applyNumberFormat="1" applyFont="1" applyBorder="1" applyAlignment="1" applyProtection="1">
      <alignment horizontal="center" vertical="center" wrapText="1"/>
      <protection locked="0"/>
    </xf>
    <xf numFmtId="0" fontId="46" fillId="0" borderId="0" xfId="8"/>
    <xf numFmtId="0" fontId="46" fillId="0" borderId="16" xfId="8" applyBorder="1"/>
    <xf numFmtId="0" fontId="46" fillId="16" borderId="0" xfId="8" applyFont="1" applyFill="1" applyAlignment="1">
      <alignment vertical="center"/>
    </xf>
    <xf numFmtId="0" fontId="17" fillId="7" borderId="0" xfId="12" applyFont="1" applyFill="1"/>
    <xf numFmtId="0" fontId="17" fillId="7" borderId="130" xfId="12" applyFont="1" applyFill="1" applyBorder="1" applyAlignment="1">
      <alignment horizontal="center" vertical="center"/>
    </xf>
    <xf numFmtId="0" fontId="12" fillId="9" borderId="2" xfId="0" applyFont="1" applyFill="1" applyBorder="1" applyAlignment="1" applyProtection="1">
      <alignment horizontal="right" vertical="center"/>
    </xf>
    <xf numFmtId="167" fontId="70" fillId="0" borderId="127" xfId="0" applyNumberFormat="1" applyFont="1" applyBorder="1" applyAlignment="1" applyProtection="1">
      <alignment horizontal="left" vertical="center" wrapText="1"/>
      <protection locked="0"/>
    </xf>
    <xf numFmtId="0" fontId="12" fillId="5" borderId="131" xfId="13" applyFont="1" applyFill="1" applyBorder="1" applyAlignment="1">
      <alignment horizontal="center" vertical="center" wrapText="1"/>
    </xf>
    <xf numFmtId="167" fontId="71" fillId="0" borderId="127" xfId="0" applyNumberFormat="1" applyFont="1" applyBorder="1" applyAlignment="1" applyProtection="1">
      <alignment horizontal="left" vertical="center" wrapText="1"/>
      <protection locked="0"/>
    </xf>
    <xf numFmtId="0" fontId="12" fillId="9" borderId="19" xfId="0" applyFont="1" applyFill="1" applyBorder="1" applyAlignment="1">
      <alignment horizontal="center" vertical="center" wrapText="1"/>
    </xf>
    <xf numFmtId="0" fontId="4" fillId="8" borderId="54" xfId="0" applyFont="1" applyFill="1" applyBorder="1" applyAlignment="1">
      <alignment horizontal="left" vertical="center" wrapText="1"/>
    </xf>
    <xf numFmtId="0" fontId="12" fillId="9" borderId="16" xfId="0" applyFont="1" applyFill="1" applyBorder="1" applyAlignment="1">
      <alignment horizontal="center" vertical="center" wrapText="1"/>
    </xf>
    <xf numFmtId="0" fontId="12" fillId="9" borderId="19" xfId="0" applyFont="1" applyFill="1" applyBorder="1" applyAlignment="1" applyProtection="1">
      <alignment vertical="center" wrapText="1"/>
    </xf>
    <xf numFmtId="0" fontId="12" fillId="9" borderId="54" xfId="0" applyFont="1" applyFill="1" applyBorder="1" applyAlignment="1" applyProtection="1">
      <alignment horizontal="center" vertical="center"/>
    </xf>
    <xf numFmtId="0" fontId="72" fillId="0" borderId="0" xfId="0" applyFont="1"/>
    <xf numFmtId="0" fontId="0" fillId="0" borderId="0" xfId="0" quotePrefix="1"/>
    <xf numFmtId="0" fontId="14" fillId="0" borderId="0" xfId="0" quotePrefix="1" applyFont="1"/>
    <xf numFmtId="0" fontId="12" fillId="7" borderId="2" xfId="0" applyFont="1" applyFill="1" applyBorder="1" applyAlignment="1" applyProtection="1">
      <alignment horizontal="center" vertical="center"/>
    </xf>
    <xf numFmtId="0" fontId="12" fillId="7" borderId="25" xfId="0" applyFont="1" applyFill="1" applyBorder="1" applyAlignment="1" applyProtection="1">
      <alignment horizontal="center" vertical="center"/>
    </xf>
    <xf numFmtId="0" fontId="8" fillId="0" borderId="0" xfId="0" applyFont="1" applyFill="1" applyBorder="1" applyAlignment="1">
      <alignment horizontal="left" vertical="center"/>
    </xf>
    <xf numFmtId="167" fontId="7" fillId="0" borderId="30" xfId="0" quotePrefix="1" applyNumberFormat="1"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xf>
    <xf numFmtId="167" fontId="11" fillId="0" borderId="134" xfId="10" applyNumberFormat="1" applyFont="1" applyFill="1" applyBorder="1" applyAlignment="1" applyProtection="1">
      <alignment horizontal="center" vertical="center" wrapText="1"/>
      <protection locked="0"/>
    </xf>
    <xf numFmtId="0" fontId="53"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wrapText="1"/>
    </xf>
    <xf numFmtId="0" fontId="12" fillId="7" borderId="137" xfId="0" applyFont="1" applyFill="1" applyBorder="1" applyAlignment="1">
      <alignment horizontal="center" vertical="center" wrapText="1"/>
    </xf>
    <xf numFmtId="0" fontId="12" fillId="7" borderId="138" xfId="0" applyFont="1" applyFill="1" applyBorder="1" applyAlignment="1">
      <alignment horizontal="center" vertical="center" wrapText="1"/>
    </xf>
    <xf numFmtId="167" fontId="11" fillId="7" borderId="137" xfId="10" applyNumberFormat="1" applyFont="1" applyFill="1" applyBorder="1" applyAlignment="1" applyProtection="1">
      <alignment horizontal="center" vertical="center" wrapText="1"/>
      <protection locked="0"/>
    </xf>
    <xf numFmtId="167" fontId="11" fillId="7" borderId="139" xfId="10" applyNumberFormat="1" applyFont="1" applyFill="1" applyBorder="1" applyAlignment="1" applyProtection="1">
      <alignment horizontal="center" vertical="center" wrapText="1"/>
      <protection locked="0"/>
    </xf>
    <xf numFmtId="167" fontId="11" fillId="7" borderId="140" xfId="10" applyNumberFormat="1" applyFont="1" applyFill="1" applyBorder="1" applyAlignment="1" applyProtection="1">
      <alignment vertical="center" wrapText="1"/>
      <protection locked="0"/>
    </xf>
    <xf numFmtId="167" fontId="11" fillId="7" borderId="141" xfId="10" applyNumberFormat="1" applyFont="1" applyFill="1" applyBorder="1" applyAlignment="1" applyProtection="1">
      <alignment vertical="center" wrapText="1"/>
      <protection locked="0"/>
    </xf>
    <xf numFmtId="167" fontId="11" fillId="7" borderId="142" xfId="10" applyNumberFormat="1" applyFont="1" applyFill="1" applyBorder="1" applyAlignment="1" applyProtection="1">
      <alignment vertical="center" wrapText="1"/>
      <protection locked="0"/>
    </xf>
    <xf numFmtId="167" fontId="11" fillId="7" borderId="103" xfId="10" applyNumberFormat="1" applyFont="1" applyFill="1" applyBorder="1" applyAlignment="1" applyProtection="1">
      <alignment horizontal="center" vertical="center" wrapText="1"/>
      <protection locked="0"/>
    </xf>
    <xf numFmtId="0" fontId="27" fillId="3" borderId="0" xfId="0" applyFont="1" applyFill="1" applyBorder="1" applyAlignment="1">
      <alignment horizontal="left"/>
    </xf>
    <xf numFmtId="167" fontId="67" fillId="0" borderId="127" xfId="0" quotePrefix="1" applyNumberFormat="1" applyFont="1" applyBorder="1" applyAlignment="1" applyProtection="1">
      <alignment horizontal="center" vertical="center" wrapText="1"/>
      <protection locked="0"/>
    </xf>
    <xf numFmtId="0" fontId="12" fillId="4" borderId="0" xfId="0" applyFont="1" applyFill="1" applyBorder="1" applyAlignment="1" applyProtection="1">
      <alignment vertical="center" wrapText="1"/>
    </xf>
    <xf numFmtId="0" fontId="12" fillId="9" borderId="1" xfId="0" applyFont="1" applyFill="1" applyBorder="1" applyAlignment="1" applyProtection="1">
      <alignment horizontal="center" vertical="center"/>
    </xf>
    <xf numFmtId="167" fontId="71" fillId="7" borderId="127" xfId="0" applyNumberFormat="1" applyFont="1" applyFill="1" applyBorder="1" applyAlignment="1" applyProtection="1">
      <alignment horizontal="left" vertical="center" wrapText="1"/>
      <protection locked="0"/>
    </xf>
    <xf numFmtId="0" fontId="76" fillId="9" borderId="2" xfId="0" applyFont="1" applyFill="1" applyBorder="1" applyAlignment="1">
      <alignment horizontal="center" vertical="center"/>
    </xf>
    <xf numFmtId="0" fontId="25" fillId="7" borderId="0" xfId="0" applyFont="1" applyFill="1" applyBorder="1" applyAlignment="1">
      <alignment horizontal="left" vertical="center"/>
    </xf>
    <xf numFmtId="0" fontId="22" fillId="7" borderId="0" xfId="0" applyFont="1" applyFill="1" applyBorder="1" applyAlignment="1">
      <alignment horizontal="left" vertical="center"/>
    </xf>
    <xf numFmtId="0" fontId="22" fillId="7" borderId="0" xfId="0" applyFont="1" applyFill="1" applyBorder="1" applyAlignment="1">
      <alignment horizontal="right" vertical="center"/>
    </xf>
    <xf numFmtId="0" fontId="26" fillId="7" borderId="0" xfId="0" applyFont="1" applyFill="1"/>
    <xf numFmtId="0" fontId="74" fillId="7" borderId="0" xfId="0" applyFont="1" applyFill="1"/>
    <xf numFmtId="0" fontId="7" fillId="5" borderId="2" xfId="0" quotePrefix="1" applyFont="1" applyFill="1" applyBorder="1" applyAlignment="1">
      <alignment wrapText="1"/>
    </xf>
    <xf numFmtId="0" fontId="12" fillId="3" borderId="0" xfId="0" applyFont="1" applyFill="1" applyBorder="1" applyAlignment="1">
      <alignment horizontal="left" vertical="center"/>
    </xf>
    <xf numFmtId="0" fontId="0" fillId="0" borderId="0" xfId="0" applyFont="1"/>
    <xf numFmtId="0" fontId="46" fillId="0" borderId="25" xfId="8" applyBorder="1" applyAlignment="1">
      <alignment vertical="center"/>
    </xf>
    <xf numFmtId="0" fontId="2" fillId="7" borderId="0" xfId="12" applyFill="1" applyAlignment="1">
      <alignment vertical="center"/>
    </xf>
    <xf numFmtId="0" fontId="77" fillId="16" borderId="130" xfId="8" applyFont="1" applyFill="1" applyBorder="1" applyAlignment="1">
      <alignment horizontal="center" vertical="center"/>
    </xf>
    <xf numFmtId="0" fontId="80" fillId="7" borderId="0" xfId="0" applyFont="1" applyFill="1" applyAlignment="1">
      <alignment vertical="center"/>
    </xf>
    <xf numFmtId="0" fontId="81" fillId="7" borderId="0" xfId="0" applyFont="1" applyFill="1" applyAlignment="1">
      <alignment horizontal="left" vertical="center"/>
    </xf>
    <xf numFmtId="0" fontId="0" fillId="0" borderId="144" xfId="0" applyBorder="1"/>
    <xf numFmtId="0" fontId="83" fillId="7" borderId="144" xfId="0" applyFont="1" applyFill="1" applyBorder="1" applyAlignment="1">
      <alignment vertical="center"/>
    </xf>
    <xf numFmtId="0" fontId="84" fillId="7" borderId="0" xfId="0" applyFont="1" applyFill="1" applyAlignment="1">
      <alignment horizontal="left" vertical="center"/>
    </xf>
    <xf numFmtId="0" fontId="79" fillId="7" borderId="0" xfId="0" applyFont="1" applyFill="1" applyAlignment="1">
      <alignment horizontal="left" vertical="center"/>
    </xf>
    <xf numFmtId="0" fontId="0" fillId="0" borderId="144" xfId="0" applyFont="1" applyBorder="1"/>
    <xf numFmtId="0" fontId="0" fillId="0" borderId="0" xfId="0" applyFont="1" applyBorder="1"/>
    <xf numFmtId="0" fontId="0" fillId="0" borderId="0" xfId="0" applyBorder="1"/>
    <xf numFmtId="0" fontId="86" fillId="7" borderId="0" xfId="0" applyFont="1" applyFill="1" applyAlignment="1">
      <alignment vertical="center"/>
    </xf>
    <xf numFmtId="0" fontId="78" fillId="7" borderId="0" xfId="0" applyFont="1" applyFill="1" applyAlignment="1">
      <alignment vertical="center"/>
    </xf>
    <xf numFmtId="0" fontId="0" fillId="0" borderId="0" xfId="0" applyAlignment="1">
      <alignment vertical="center"/>
    </xf>
    <xf numFmtId="0" fontId="82" fillId="7" borderId="144" xfId="0" applyFont="1" applyFill="1" applyBorder="1" applyAlignment="1">
      <alignment vertical="center"/>
    </xf>
    <xf numFmtId="0" fontId="85" fillId="7" borderId="145" xfId="0" applyFont="1" applyFill="1" applyBorder="1" applyAlignment="1">
      <alignment vertical="center"/>
    </xf>
    <xf numFmtId="0" fontId="78" fillId="7" borderId="146" xfId="0" applyFont="1" applyFill="1" applyBorder="1" applyAlignment="1">
      <alignment vertical="center"/>
    </xf>
    <xf numFmtId="0" fontId="85" fillId="7" borderId="146" xfId="0" applyFont="1" applyFill="1" applyBorder="1" applyAlignment="1">
      <alignment vertical="center"/>
    </xf>
    <xf numFmtId="0" fontId="0" fillId="0" borderId="146" xfId="0" applyFont="1" applyBorder="1" applyAlignment="1">
      <alignment vertical="center"/>
    </xf>
    <xf numFmtId="0" fontId="0" fillId="0" borderId="147" xfId="0" applyBorder="1" applyAlignment="1">
      <alignment vertical="center"/>
    </xf>
    <xf numFmtId="0" fontId="85" fillId="7" borderId="148" xfId="0" applyFont="1" applyFill="1" applyBorder="1" applyAlignment="1">
      <alignment vertical="center"/>
    </xf>
    <xf numFmtId="0" fontId="78" fillId="7" borderId="149" xfId="0" applyFont="1" applyFill="1" applyBorder="1" applyAlignment="1">
      <alignment vertical="center"/>
    </xf>
    <xf numFmtId="0" fontId="85" fillId="7" borderId="149" xfId="0" applyFont="1" applyFill="1" applyBorder="1" applyAlignment="1">
      <alignment vertical="center"/>
    </xf>
    <xf numFmtId="0" fontId="0" fillId="0" borderId="149" xfId="0" applyFont="1" applyBorder="1" applyAlignment="1">
      <alignment vertical="center"/>
    </xf>
    <xf numFmtId="0" fontId="0" fillId="0" borderId="150" xfId="0" applyBorder="1" applyAlignment="1">
      <alignment vertical="center"/>
    </xf>
    <xf numFmtId="0" fontId="87" fillId="0" borderId="0" xfId="0" applyFont="1" applyAlignment="1">
      <alignment horizontal="center" vertical="center"/>
    </xf>
    <xf numFmtId="0" fontId="15" fillId="0" borderId="7" xfId="0" applyFont="1" applyBorder="1" applyAlignment="1">
      <alignment horizontal="left" vertical="center"/>
    </xf>
    <xf numFmtId="167" fontId="7" fillId="18" borderId="4" xfId="0" quotePrefix="1" applyNumberFormat="1" applyFont="1" applyFill="1" applyBorder="1" applyAlignment="1" applyProtection="1">
      <alignment horizontal="center" vertical="center" wrapText="1"/>
      <protection hidden="1"/>
    </xf>
    <xf numFmtId="0" fontId="88" fillId="0" borderId="0" xfId="0" applyFont="1" applyAlignment="1">
      <alignment vertical="center"/>
    </xf>
    <xf numFmtId="0" fontId="0" fillId="0" borderId="0" xfId="0" applyAlignment="1">
      <alignment horizontal="left" vertical="top" wrapText="1"/>
    </xf>
    <xf numFmtId="0" fontId="12" fillId="5" borderId="4" xfId="13" applyFont="1" applyFill="1" applyBorder="1" applyAlignment="1">
      <alignment horizontal="left" vertical="center" wrapText="1"/>
    </xf>
    <xf numFmtId="0" fontId="46" fillId="0" borderId="112" xfId="13" applyFont="1" applyFill="1" applyBorder="1" applyAlignment="1">
      <alignment horizontal="left" vertical="center" wrapText="1"/>
    </xf>
    <xf numFmtId="0" fontId="66" fillId="0" borderId="112" xfId="13" applyFont="1" applyFill="1" applyBorder="1" applyAlignment="1">
      <alignment horizontal="left" vertical="center" wrapText="1"/>
    </xf>
    <xf numFmtId="0" fontId="28" fillId="0" borderId="9" xfId="0" applyFont="1" applyBorder="1" applyAlignment="1">
      <alignment vertical="center"/>
    </xf>
    <xf numFmtId="0" fontId="90" fillId="0" borderId="0" xfId="0" applyFont="1" applyFill="1" applyAlignment="1">
      <alignment vertical="center"/>
    </xf>
    <xf numFmtId="167" fontId="4" fillId="18" borderId="46" xfId="0" applyNumberFormat="1" applyFont="1" applyFill="1" applyBorder="1" applyAlignment="1">
      <alignment horizontal="center"/>
    </xf>
    <xf numFmtId="167" fontId="67" fillId="0" borderId="112" xfId="0" quotePrefix="1" applyNumberFormat="1" applyFont="1" applyBorder="1" applyAlignment="1" applyProtection="1">
      <alignment horizontal="center" vertical="center" wrapText="1"/>
      <protection locked="0"/>
    </xf>
    <xf numFmtId="0" fontId="14" fillId="0" borderId="24" xfId="0" applyFont="1" applyBorder="1"/>
    <xf numFmtId="167" fontId="67" fillId="0" borderId="127" xfId="0" applyNumberFormat="1" applyFont="1" applyBorder="1" applyAlignment="1" applyProtection="1">
      <alignment horizontal="left" vertical="center" wrapText="1"/>
      <protection locked="0"/>
    </xf>
    <xf numFmtId="167" fontId="10" fillId="18" borderId="4" xfId="0" quotePrefix="1" applyNumberFormat="1" applyFont="1" applyFill="1" applyBorder="1" applyAlignment="1" applyProtection="1">
      <alignment horizontal="center" vertical="center" wrapText="1"/>
      <protection hidden="1"/>
    </xf>
    <xf numFmtId="167" fontId="10" fillId="5" borderId="2" xfId="0" quotePrefix="1" applyNumberFormat="1" applyFont="1" applyFill="1" applyBorder="1" applyAlignment="1" applyProtection="1">
      <alignment horizontal="center" vertical="center" wrapText="1"/>
      <protection hidden="1"/>
    </xf>
    <xf numFmtId="0" fontId="74" fillId="0" borderId="112" xfId="12" applyFont="1" applyFill="1" applyBorder="1" applyAlignment="1">
      <alignment horizontal="center" vertical="center"/>
    </xf>
    <xf numFmtId="167" fontId="70" fillId="0" borderId="112" xfId="0" applyNumberFormat="1" applyFont="1" applyBorder="1" applyAlignment="1" applyProtection="1">
      <alignment horizontal="center" vertical="center" wrapText="1"/>
      <protection locked="0"/>
    </xf>
    <xf numFmtId="0" fontId="40" fillId="8" borderId="1" xfId="0" applyFont="1" applyFill="1" applyBorder="1" applyAlignment="1">
      <alignment horizontal="left" vertical="center" wrapText="1"/>
    </xf>
    <xf numFmtId="0" fontId="12" fillId="4" borderId="96" xfId="0" applyFont="1" applyFill="1" applyBorder="1" applyAlignment="1" applyProtection="1">
      <alignment vertical="center" wrapText="1"/>
    </xf>
    <xf numFmtId="167" fontId="91" fillId="5" borderId="2" xfId="0" quotePrefix="1" applyNumberFormat="1" applyFont="1" applyFill="1" applyBorder="1" applyAlignment="1" applyProtection="1">
      <alignment horizontal="center" vertical="center" wrapText="1"/>
      <protection hidden="1"/>
    </xf>
    <xf numFmtId="169" fontId="10" fillId="5" borderId="4" xfId="1" quotePrefix="1" applyNumberFormat="1" applyFont="1" applyFill="1" applyBorder="1" applyAlignment="1" applyProtection="1">
      <alignment horizontal="center" vertical="center" wrapText="1"/>
      <protection hidden="1"/>
    </xf>
    <xf numFmtId="167" fontId="10" fillId="5" borderId="35" xfId="0" quotePrefix="1" applyNumberFormat="1" applyFont="1" applyFill="1" applyBorder="1" applyAlignment="1" applyProtection="1">
      <alignment horizontal="center" vertical="center" wrapText="1"/>
      <protection hidden="1"/>
    </xf>
    <xf numFmtId="167" fontId="91" fillId="5" borderId="4" xfId="0" quotePrefix="1" applyNumberFormat="1" applyFont="1" applyFill="1" applyBorder="1" applyAlignment="1" applyProtection="1">
      <alignment horizontal="center" vertical="center" wrapText="1"/>
      <protection hidden="1"/>
    </xf>
    <xf numFmtId="167" fontId="7" fillId="5" borderId="35" xfId="0" quotePrefix="1" applyNumberFormat="1" applyFont="1" applyFill="1" applyBorder="1" applyAlignment="1" applyProtection="1">
      <alignment horizontal="center" vertical="center" wrapText="1"/>
      <protection hidden="1"/>
    </xf>
    <xf numFmtId="167" fontId="92" fillId="0" borderId="127" xfId="0" applyNumberFormat="1" applyFont="1" applyBorder="1" applyAlignment="1" applyProtection="1">
      <alignment horizontal="center" vertical="center" wrapText="1"/>
      <protection locked="0"/>
    </xf>
    <xf numFmtId="167" fontId="91" fillId="18" borderId="4" xfId="0" quotePrefix="1" applyNumberFormat="1" applyFont="1" applyFill="1" applyBorder="1" applyAlignment="1" applyProtection="1">
      <alignment horizontal="center" vertical="center" wrapText="1"/>
      <protection hidden="1"/>
    </xf>
    <xf numFmtId="169" fontId="91" fillId="5" borderId="31" xfId="1" quotePrefix="1" applyNumberFormat="1" applyFont="1" applyFill="1" applyBorder="1" applyAlignment="1">
      <alignment horizontal="center" vertical="center" wrapText="1"/>
    </xf>
    <xf numFmtId="169" fontId="91" fillId="5" borderId="33" xfId="1" quotePrefix="1" applyNumberFormat="1" applyFont="1" applyFill="1" applyBorder="1" applyAlignment="1">
      <alignment horizontal="center" vertical="center" wrapText="1"/>
    </xf>
    <xf numFmtId="167" fontId="91" fillId="5" borderId="31" xfId="1" quotePrefix="1" applyNumberFormat="1" applyFont="1" applyFill="1" applyBorder="1" applyAlignment="1">
      <alignment horizontal="center" vertical="center" wrapText="1"/>
    </xf>
    <xf numFmtId="167" fontId="92" fillId="0" borderId="125" xfId="0" applyNumberFormat="1" applyFont="1" applyBorder="1" applyAlignment="1" applyProtection="1">
      <alignment horizontal="center" vertical="center" wrapText="1"/>
      <protection locked="0"/>
    </xf>
    <xf numFmtId="167" fontId="92" fillId="0" borderId="126" xfId="0" applyNumberFormat="1" applyFont="1" applyBorder="1" applyAlignment="1" applyProtection="1">
      <alignment horizontal="center" vertical="center" wrapText="1"/>
      <protection locked="0"/>
    </xf>
    <xf numFmtId="167" fontId="70" fillId="0" borderId="112" xfId="0" quotePrefix="1" applyNumberFormat="1" applyFont="1" applyBorder="1" applyAlignment="1" applyProtection="1">
      <alignment horizontal="center" vertical="center" wrapText="1"/>
      <protection locked="0"/>
    </xf>
    <xf numFmtId="0" fontId="93" fillId="0" borderId="0" xfId="0" applyFont="1" applyBorder="1" applyAlignment="1">
      <alignment vertical="center" wrapText="1"/>
    </xf>
    <xf numFmtId="0" fontId="89" fillId="0" borderId="7" xfId="0" applyFont="1" applyBorder="1" applyAlignment="1" applyProtection="1">
      <alignment horizontal="left" vertical="center" wrapText="1"/>
      <protection locked="0"/>
    </xf>
    <xf numFmtId="0" fontId="95" fillId="0" borderId="112" xfId="13" applyFont="1" applyFill="1" applyBorder="1" applyAlignment="1">
      <alignment horizontal="left" vertical="center" wrapText="1"/>
    </xf>
    <xf numFmtId="0" fontId="78" fillId="7" borderId="166" xfId="0" applyFont="1" applyFill="1" applyBorder="1" applyAlignment="1">
      <alignment vertical="center"/>
    </xf>
    <xf numFmtId="0" fontId="85" fillId="7" borderId="166" xfId="0" applyFont="1" applyFill="1" applyBorder="1" applyAlignment="1">
      <alignment vertical="center"/>
    </xf>
    <xf numFmtId="0" fontId="0" fillId="0" borderId="166" xfId="0" applyFont="1" applyBorder="1" applyAlignment="1">
      <alignment vertical="center"/>
    </xf>
    <xf numFmtId="0" fontId="0" fillId="0" borderId="167" xfId="0" applyBorder="1" applyAlignment="1">
      <alignment vertical="center"/>
    </xf>
    <xf numFmtId="0" fontId="85" fillId="7" borderId="168" xfId="0" applyFont="1" applyFill="1" applyBorder="1" applyAlignment="1">
      <alignment vertical="center"/>
    </xf>
    <xf numFmtId="0" fontId="78" fillId="7" borderId="169" xfId="0" applyFont="1" applyFill="1" applyBorder="1" applyAlignment="1">
      <alignment vertical="center"/>
    </xf>
    <xf numFmtId="0" fontId="85" fillId="7" borderId="169" xfId="0" applyFont="1" applyFill="1" applyBorder="1" applyAlignment="1">
      <alignment vertical="center"/>
    </xf>
    <xf numFmtId="0" fontId="0" fillId="0" borderId="169" xfId="0" applyFont="1" applyBorder="1" applyAlignment="1">
      <alignment vertical="center"/>
    </xf>
    <xf numFmtId="0" fontId="0" fillId="0" borderId="170" xfId="0" applyBorder="1" applyAlignment="1">
      <alignment vertical="center"/>
    </xf>
    <xf numFmtId="167" fontId="92" fillId="0" borderId="127" xfId="0" quotePrefix="1" applyNumberFormat="1" applyFont="1" applyBorder="1" applyAlignment="1" applyProtection="1">
      <alignment horizontal="center" vertical="center" wrapText="1"/>
      <protection locked="0"/>
    </xf>
    <xf numFmtId="167" fontId="67" fillId="0" borderId="125" xfId="0" quotePrefix="1" applyNumberFormat="1" applyFont="1" applyBorder="1" applyAlignment="1" applyProtection="1">
      <alignment horizontal="center" vertical="center" wrapText="1"/>
      <protection locked="0"/>
    </xf>
    <xf numFmtId="167" fontId="7" fillId="5" borderId="129" xfId="0" quotePrefix="1" applyNumberFormat="1" applyFont="1" applyFill="1" applyBorder="1" applyAlignment="1">
      <alignment horizontal="center" vertical="center" wrapText="1"/>
    </xf>
    <xf numFmtId="167" fontId="7" fillId="5" borderId="128" xfId="0" quotePrefix="1" applyNumberFormat="1" applyFont="1" applyFill="1" applyBorder="1" applyAlignment="1">
      <alignment horizontal="center" vertical="center" wrapText="1"/>
    </xf>
    <xf numFmtId="167" fontId="7" fillId="5" borderId="25" xfId="0" quotePrefix="1" applyNumberFormat="1" applyFont="1" applyFill="1" applyBorder="1" applyAlignment="1">
      <alignment horizontal="center" vertical="center" wrapText="1"/>
    </xf>
    <xf numFmtId="167" fontId="91" fillId="5" borderId="35" xfId="1" quotePrefix="1" applyNumberFormat="1" applyFont="1" applyFill="1" applyBorder="1" applyAlignment="1">
      <alignment horizontal="center" vertical="center" wrapText="1"/>
    </xf>
    <xf numFmtId="167" fontId="70" fillId="0" borderId="127" xfId="0" applyNumberFormat="1" applyFont="1" applyBorder="1" applyAlignment="1" applyProtection="1">
      <alignment horizontal="center" vertical="center" wrapText="1"/>
      <protection locked="0"/>
    </xf>
    <xf numFmtId="167" fontId="92" fillId="0" borderId="112" xfId="0" applyNumberFormat="1" applyFont="1" applyBorder="1" applyAlignment="1" applyProtection="1">
      <alignment horizontal="center" vertical="center" wrapText="1"/>
      <protection locked="0"/>
    </xf>
    <xf numFmtId="167" fontId="94" fillId="0" borderId="128" xfId="0" quotePrefix="1" applyNumberFormat="1" applyFont="1" applyFill="1" applyBorder="1" applyAlignment="1" applyProtection="1">
      <alignment horizontal="center" vertical="center" wrapText="1"/>
      <protection locked="0"/>
    </xf>
    <xf numFmtId="167" fontId="94" fillId="0" borderId="35" xfId="0" quotePrefix="1" applyNumberFormat="1" applyFont="1" applyFill="1" applyBorder="1" applyAlignment="1" applyProtection="1">
      <alignment horizontal="center" vertical="center" wrapText="1"/>
      <protection locked="0"/>
    </xf>
    <xf numFmtId="167" fontId="94" fillId="0" borderId="72" xfId="0" quotePrefix="1" applyNumberFormat="1" applyFont="1" applyFill="1" applyBorder="1" applyAlignment="1" applyProtection="1">
      <alignment horizontal="center" vertical="center" wrapText="1"/>
      <protection locked="0"/>
    </xf>
    <xf numFmtId="0" fontId="15" fillId="8" borderId="171" xfId="0" applyFont="1" applyFill="1" applyBorder="1" applyAlignment="1">
      <alignment horizontal="left" vertical="center" wrapText="1"/>
    </xf>
    <xf numFmtId="169" fontId="10" fillId="5" borderId="92" xfId="1" quotePrefix="1" applyNumberFormat="1" applyFont="1" applyFill="1" applyBorder="1" applyAlignment="1">
      <alignment horizontal="center" vertical="center" wrapText="1"/>
    </xf>
    <xf numFmtId="167" fontId="7" fillId="5" borderId="35" xfId="0" quotePrefix="1" applyNumberFormat="1" applyFont="1" applyFill="1" applyBorder="1" applyAlignment="1" applyProtection="1">
      <alignment horizontal="left" vertical="center" wrapText="1"/>
      <protection hidden="1"/>
    </xf>
    <xf numFmtId="0" fontId="98" fillId="0" borderId="0" xfId="0" applyFont="1"/>
    <xf numFmtId="0" fontId="46" fillId="19" borderId="112" xfId="13" applyFont="1" applyFill="1" applyBorder="1" applyAlignment="1">
      <alignment horizontal="center" vertical="center" wrapText="1"/>
    </xf>
    <xf numFmtId="0" fontId="46" fillId="19" borderId="112" xfId="13" applyFont="1" applyFill="1" applyBorder="1" applyAlignment="1">
      <alignment vertical="center" wrapText="1"/>
    </xf>
    <xf numFmtId="0" fontId="66" fillId="19" borderId="112" xfId="13" applyFont="1" applyFill="1" applyBorder="1" applyAlignment="1">
      <alignment horizontal="left" vertical="center" wrapText="1"/>
    </xf>
    <xf numFmtId="0" fontId="74" fillId="19" borderId="112" xfId="12" applyFont="1" applyFill="1" applyBorder="1" applyAlignment="1">
      <alignment horizontal="center" vertical="center"/>
    </xf>
    <xf numFmtId="0" fontId="46" fillId="19" borderId="112" xfId="13" quotePrefix="1" applyFont="1" applyFill="1" applyBorder="1" applyAlignment="1">
      <alignment vertical="center" wrapText="1"/>
    </xf>
    <xf numFmtId="0" fontId="46" fillId="7" borderId="112" xfId="13" applyFont="1" applyFill="1" applyBorder="1" applyAlignment="1">
      <alignment horizontal="center" vertical="center" wrapText="1"/>
    </xf>
    <xf numFmtId="0" fontId="46" fillId="7" borderId="112" xfId="13" applyFont="1" applyFill="1" applyBorder="1" applyAlignment="1">
      <alignment vertical="center" wrapText="1"/>
    </xf>
    <xf numFmtId="0" fontId="46" fillId="7" borderId="112" xfId="13" applyFont="1" applyFill="1" applyBorder="1" applyAlignment="1">
      <alignment horizontal="left" vertical="center" wrapText="1"/>
    </xf>
    <xf numFmtId="167" fontId="67" fillId="17" borderId="127" xfId="0" applyNumberFormat="1" applyFont="1" applyFill="1" applyBorder="1" applyAlignment="1" applyProtection="1">
      <alignment horizontal="center" vertical="center" wrapText="1"/>
      <protection locked="0"/>
    </xf>
    <xf numFmtId="167" fontId="97" fillId="17" borderId="92" xfId="10" quotePrefix="1" applyNumberFormat="1" applyFont="1" applyFill="1" applyBorder="1" applyAlignment="1" applyProtection="1">
      <alignment horizontal="left" vertical="center" wrapText="1"/>
      <protection locked="0"/>
    </xf>
    <xf numFmtId="0" fontId="97" fillId="17" borderId="171" xfId="0" quotePrefix="1" applyFont="1" applyFill="1" applyBorder="1" applyAlignment="1">
      <alignment horizontal="left" vertical="center" wrapText="1"/>
    </xf>
    <xf numFmtId="0" fontId="73" fillId="17" borderId="7" xfId="0" applyFont="1" applyFill="1" applyBorder="1" applyAlignment="1" applyProtection="1">
      <alignment horizontal="left" vertical="center" wrapText="1"/>
      <protection locked="0"/>
    </xf>
    <xf numFmtId="167" fontId="99" fillId="17" borderId="125" xfId="0" applyNumberFormat="1" applyFont="1" applyFill="1" applyBorder="1" applyAlignment="1" applyProtection="1">
      <alignment horizontal="center" vertical="center" wrapText="1"/>
      <protection locked="0"/>
    </xf>
    <xf numFmtId="167" fontId="89" fillId="17" borderId="92" xfId="0" quotePrefix="1" applyNumberFormat="1" applyFont="1" applyFill="1" applyBorder="1" applyAlignment="1">
      <alignment horizontal="center" vertical="center" wrapText="1"/>
    </xf>
    <xf numFmtId="167" fontId="38" fillId="0" borderId="127" xfId="0" applyNumberFormat="1" applyFont="1" applyBorder="1" applyAlignment="1" applyProtection="1">
      <alignment horizontal="left" vertical="center" wrapText="1"/>
      <protection locked="0"/>
    </xf>
    <xf numFmtId="167" fontId="38" fillId="7" borderId="127" xfId="0" applyNumberFormat="1" applyFont="1" applyFill="1" applyBorder="1" applyAlignment="1" applyProtection="1">
      <alignment horizontal="left" vertical="center" wrapText="1"/>
      <protection locked="0"/>
    </xf>
    <xf numFmtId="167" fontId="75" fillId="17" borderId="127" xfId="0" applyNumberFormat="1" applyFont="1" applyFill="1" applyBorder="1" applyAlignment="1" applyProtection="1">
      <alignment horizontal="left" vertical="center" wrapText="1"/>
      <protection locked="0"/>
    </xf>
    <xf numFmtId="0" fontId="75" fillId="4" borderId="96" xfId="0" applyFont="1" applyFill="1" applyBorder="1" applyAlignment="1" applyProtection="1">
      <alignment vertical="center" wrapText="1"/>
    </xf>
    <xf numFmtId="167" fontId="15" fillId="17" borderId="2" xfId="0" quotePrefix="1" applyNumberFormat="1" applyFont="1" applyFill="1" applyBorder="1" applyAlignment="1">
      <alignment horizontal="center" vertical="center" wrapText="1"/>
    </xf>
    <xf numFmtId="49" fontId="4" fillId="0" borderId="96" xfId="0" applyNumberFormat="1" applyFont="1" applyBorder="1" applyAlignment="1" applyProtection="1">
      <alignment horizontal="left" vertical="center" wrapText="1" indent="1"/>
      <protection locked="0"/>
    </xf>
    <xf numFmtId="0" fontId="15" fillId="0" borderId="0" xfId="0" applyFont="1" applyAlignment="1">
      <alignment horizontal="center" vertical="center"/>
    </xf>
    <xf numFmtId="0" fontId="15" fillId="0" borderId="0" xfId="0" applyFont="1" applyAlignment="1">
      <alignment horizontal="left" vertical="center" wrapText="1"/>
    </xf>
    <xf numFmtId="166" fontId="7" fillId="0" borderId="0" xfId="1" applyNumberFormat="1" applyFont="1" applyAlignment="1">
      <alignment horizontal="center" vertical="center"/>
    </xf>
    <xf numFmtId="166" fontId="4" fillId="0" borderId="0" xfId="0" applyNumberFormat="1" applyFont="1"/>
    <xf numFmtId="0" fontId="46" fillId="16" borderId="0" xfId="8" applyFill="1" applyAlignment="1">
      <alignment vertical="center"/>
    </xf>
    <xf numFmtId="0" fontId="46" fillId="5" borderId="80" xfId="8" quotePrefix="1" applyFill="1" applyBorder="1" applyAlignment="1">
      <alignment horizontal="center" vertical="center"/>
    </xf>
    <xf numFmtId="0" fontId="46" fillId="21" borderId="80" xfId="8" quotePrefix="1" applyFill="1" applyBorder="1" applyAlignment="1">
      <alignment horizontal="center" vertical="center"/>
    </xf>
    <xf numFmtId="0" fontId="105" fillId="0" borderId="112" xfId="13" applyFont="1" applyFill="1" applyBorder="1" applyAlignment="1">
      <alignment horizontal="center" vertical="center" wrapText="1"/>
    </xf>
    <xf numFmtId="0" fontId="2" fillId="17" borderId="0" xfId="12" applyFill="1"/>
    <xf numFmtId="167" fontId="22" fillId="17" borderId="31" xfId="0" quotePrefix="1" applyNumberFormat="1" applyFont="1" applyFill="1" applyBorder="1" applyAlignment="1">
      <alignment horizontal="center" vertical="center" wrapText="1"/>
    </xf>
    <xf numFmtId="0" fontId="7" fillId="11" borderId="19" xfId="0" applyFont="1" applyFill="1" applyBorder="1" applyAlignment="1">
      <alignment horizontal="right" vertical="center" wrapText="1"/>
    </xf>
    <xf numFmtId="167" fontId="92" fillId="17" borderId="127" xfId="0" quotePrefix="1" applyNumberFormat="1" applyFont="1" applyFill="1" applyBorder="1" applyAlignment="1" applyProtection="1">
      <alignment horizontal="center" vertical="center" wrapText="1"/>
      <protection locked="0"/>
    </xf>
    <xf numFmtId="167" fontId="106" fillId="17" borderId="2" xfId="0" quotePrefix="1" applyNumberFormat="1" applyFont="1" applyFill="1" applyBorder="1" applyAlignment="1">
      <alignment horizontal="center" vertical="center" wrapText="1"/>
    </xf>
    <xf numFmtId="0" fontId="7" fillId="17" borderId="0" xfId="0" applyFont="1" applyFill="1" applyBorder="1"/>
    <xf numFmtId="0" fontId="11" fillId="17" borderId="7" xfId="0" applyFont="1" applyFill="1" applyBorder="1" applyAlignment="1" applyProtection="1">
      <alignment horizontal="left" vertical="top" wrapText="1"/>
    </xf>
    <xf numFmtId="0" fontId="11" fillId="17" borderId="0" xfId="0" applyFont="1" applyFill="1"/>
    <xf numFmtId="0" fontId="11" fillId="17" borderId="0" xfId="0" applyFont="1" applyFill="1" applyBorder="1"/>
    <xf numFmtId="0" fontId="22" fillId="17" borderId="0" xfId="0" applyFont="1" applyFill="1" applyBorder="1" applyAlignment="1">
      <alignment horizontal="right" vertical="center"/>
    </xf>
    <xf numFmtId="0" fontId="22" fillId="17" borderId="0" xfId="0" applyFont="1" applyFill="1" applyBorder="1" applyAlignment="1">
      <alignment horizontal="right" vertical="center" wrapText="1"/>
    </xf>
    <xf numFmtId="0" fontId="25" fillId="17" borderId="0" xfId="0" applyFont="1" applyFill="1" applyBorder="1" applyAlignment="1">
      <alignment horizontal="left" vertical="center"/>
    </xf>
    <xf numFmtId="0" fontId="22" fillId="17" borderId="76" xfId="0" applyFont="1" applyFill="1" applyBorder="1" applyAlignment="1" applyProtection="1">
      <alignment horizontal="center" vertical="center"/>
    </xf>
    <xf numFmtId="0" fontId="22" fillId="17" borderId="2" xfId="0" applyFont="1" applyFill="1" applyBorder="1" applyAlignment="1" applyProtection="1">
      <alignment horizontal="center" vertical="center"/>
    </xf>
    <xf numFmtId="0" fontId="22" fillId="17" borderId="77" xfId="0" applyNumberFormat="1" applyFont="1" applyFill="1" applyBorder="1" applyAlignment="1" applyProtection="1">
      <alignment horizontal="center" vertical="center"/>
    </xf>
    <xf numFmtId="0" fontId="11" fillId="17" borderId="78" xfId="0" quotePrefix="1" applyFont="1" applyFill="1" applyBorder="1" applyAlignment="1" applyProtection="1">
      <alignment horizontal="center" vertical="top" wrapText="1"/>
    </xf>
    <xf numFmtId="0" fontId="11" fillId="17" borderId="78" xfId="0" applyFont="1" applyFill="1" applyBorder="1" applyAlignment="1" applyProtection="1">
      <alignment horizontal="left" vertical="top" wrapText="1"/>
    </xf>
    <xf numFmtId="0" fontId="11" fillId="17" borderId="78" xfId="0" applyFont="1" applyFill="1" applyBorder="1" applyAlignment="1" applyProtection="1">
      <alignment horizontal="center" vertical="center" wrapText="1"/>
      <protection locked="0"/>
    </xf>
    <xf numFmtId="0" fontId="11" fillId="17" borderId="78" xfId="0" applyFont="1" applyFill="1" applyBorder="1" applyAlignment="1" applyProtection="1">
      <alignment horizontal="left" vertical="top" wrapText="1"/>
      <protection locked="0"/>
    </xf>
    <xf numFmtId="0" fontId="11" fillId="17" borderId="7" xfId="0" quotePrefix="1" applyFont="1" applyFill="1" applyBorder="1" applyAlignment="1" applyProtection="1">
      <alignment horizontal="center" vertical="top" wrapText="1"/>
    </xf>
    <xf numFmtId="0" fontId="11" fillId="17" borderId="7" xfId="0" applyFont="1" applyFill="1" applyBorder="1" applyAlignment="1" applyProtection="1">
      <alignment horizontal="center" vertical="center" wrapText="1"/>
      <protection locked="0"/>
    </xf>
    <xf numFmtId="0" fontId="11" fillId="17" borderId="7" xfId="0" applyFont="1" applyFill="1" applyBorder="1" applyAlignment="1" applyProtection="1">
      <alignment horizontal="left" vertical="top" wrapText="1"/>
      <protection locked="0"/>
    </xf>
    <xf numFmtId="0" fontId="22" fillId="17" borderId="7" xfId="0" applyFont="1" applyFill="1" applyBorder="1" applyAlignment="1" applyProtection="1">
      <alignment horizontal="center" vertical="center" wrapText="1"/>
      <protection locked="0"/>
    </xf>
    <xf numFmtId="0" fontId="14" fillId="17" borderId="0" xfId="0" applyFont="1" applyFill="1"/>
    <xf numFmtId="0" fontId="26" fillId="17" borderId="0" xfId="0" applyFont="1" applyFill="1"/>
    <xf numFmtId="0" fontId="22" fillId="17" borderId="0" xfId="0" applyFont="1" applyFill="1" applyBorder="1" applyAlignment="1" applyProtection="1">
      <alignment horizontal="left" vertical="center"/>
    </xf>
    <xf numFmtId="0" fontId="11" fillId="17" borderId="0" xfId="0" applyFont="1" applyFill="1" applyBorder="1" applyAlignment="1">
      <alignment horizontal="left" vertical="center" wrapText="1"/>
    </xf>
    <xf numFmtId="0" fontId="26" fillId="17" borderId="0" xfId="0" applyFont="1" applyFill="1" applyBorder="1"/>
    <xf numFmtId="0" fontId="26" fillId="17" borderId="85" xfId="0" applyFont="1" applyFill="1" applyBorder="1"/>
    <xf numFmtId="0" fontId="26" fillId="17" borderId="80" xfId="0" applyFont="1" applyFill="1" applyBorder="1"/>
    <xf numFmtId="0" fontId="22" fillId="17" borderId="2" xfId="0" applyFont="1" applyFill="1" applyBorder="1" applyAlignment="1">
      <alignment horizontal="center" vertical="center" wrapText="1"/>
    </xf>
    <xf numFmtId="0" fontId="22" fillId="17" borderId="89" xfId="0" applyFont="1" applyFill="1" applyBorder="1" applyAlignment="1" applyProtection="1">
      <alignment horizontal="center" vertical="center"/>
    </xf>
    <xf numFmtId="0" fontId="22" fillId="17" borderId="2" xfId="0" applyFont="1" applyFill="1" applyBorder="1" applyAlignment="1" applyProtection="1">
      <alignment horizontal="right" vertical="center"/>
    </xf>
    <xf numFmtId="167" fontId="101" fillId="17" borderId="127" xfId="0" applyNumberFormat="1" applyFont="1" applyFill="1" applyBorder="1" applyAlignment="1" applyProtection="1">
      <alignment horizontal="left" vertical="center" wrapText="1"/>
      <protection locked="0"/>
    </xf>
    <xf numFmtId="170" fontId="101" fillId="17" borderId="2" xfId="0" applyNumberFormat="1" applyFont="1" applyFill="1" applyBorder="1" applyAlignment="1" applyProtection="1">
      <alignment horizontal="center" vertical="center" wrapText="1"/>
    </xf>
    <xf numFmtId="170" fontId="101" fillId="17" borderId="17" xfId="0" applyNumberFormat="1" applyFont="1" applyFill="1" applyBorder="1" applyAlignment="1" applyProtection="1">
      <alignment horizontal="center" vertical="center" wrapText="1"/>
    </xf>
    <xf numFmtId="0" fontId="26" fillId="17" borderId="15" xfId="0" applyFont="1" applyFill="1" applyBorder="1"/>
    <xf numFmtId="0" fontId="26" fillId="17" borderId="0" xfId="0" applyFont="1" applyFill="1" applyProtection="1"/>
    <xf numFmtId="0" fontId="11" fillId="17" borderId="5" xfId="0" applyFont="1" applyFill="1" applyBorder="1"/>
    <xf numFmtId="0" fontId="108" fillId="0" borderId="0" xfId="0" applyFont="1" applyFill="1"/>
    <xf numFmtId="0" fontId="4" fillId="17" borderId="0" xfId="0" applyFont="1" applyFill="1" applyBorder="1" applyAlignment="1">
      <alignment horizontal="left" wrapText="1"/>
    </xf>
    <xf numFmtId="0" fontId="74" fillId="17" borderId="0" xfId="0" applyFont="1" applyFill="1"/>
    <xf numFmtId="0" fontId="11" fillId="17" borderId="0" xfId="0" applyFont="1" applyFill="1" applyBorder="1" applyAlignment="1">
      <alignment horizontal="left" wrapText="1"/>
    </xf>
    <xf numFmtId="0" fontId="74" fillId="17" borderId="21" xfId="0" applyFont="1" applyFill="1" applyBorder="1"/>
    <xf numFmtId="0" fontId="74" fillId="17" borderId="11" xfId="0" applyFont="1" applyFill="1" applyBorder="1"/>
    <xf numFmtId="0" fontId="74" fillId="17" borderId="23" xfId="0" applyFont="1" applyFill="1" applyBorder="1"/>
    <xf numFmtId="0" fontId="74" fillId="17" borderId="5" xfId="0" applyFont="1" applyFill="1" applyBorder="1"/>
    <xf numFmtId="0" fontId="74" fillId="17" borderId="0" xfId="0" applyFont="1" applyFill="1" applyBorder="1"/>
    <xf numFmtId="0" fontId="74" fillId="17" borderId="6" xfId="0" applyFont="1" applyFill="1" applyBorder="1"/>
    <xf numFmtId="0" fontId="74" fillId="17" borderId="8" xfId="0" applyFont="1" applyFill="1" applyBorder="1"/>
    <xf numFmtId="0" fontId="74" fillId="17" borderId="9" xfId="0" applyFont="1" applyFill="1" applyBorder="1"/>
    <xf numFmtId="0" fontId="74" fillId="17" borderId="10" xfId="0" applyFont="1" applyFill="1" applyBorder="1"/>
    <xf numFmtId="166" fontId="11" fillId="17" borderId="0" xfId="0" quotePrefix="1" applyNumberFormat="1" applyFont="1" applyFill="1" applyBorder="1" applyAlignment="1">
      <alignment horizontal="left" vertical="center" wrapText="1"/>
    </xf>
    <xf numFmtId="170" fontId="22" fillId="17" borderId="2" xfId="0" applyNumberFormat="1" applyFont="1" applyFill="1" applyBorder="1" applyAlignment="1" applyProtection="1">
      <alignment horizontal="center" vertical="center" wrapText="1"/>
    </xf>
    <xf numFmtId="170" fontId="22" fillId="17" borderId="17" xfId="0" applyNumberFormat="1" applyFont="1" applyFill="1" applyBorder="1" applyAlignment="1" applyProtection="1">
      <alignment horizontal="center" vertical="center" wrapText="1"/>
    </xf>
    <xf numFmtId="0" fontId="14" fillId="17" borderId="21" xfId="0" applyFont="1" applyFill="1" applyBorder="1"/>
    <xf numFmtId="0" fontId="14" fillId="17" borderId="11" xfId="0" applyFont="1" applyFill="1" applyBorder="1"/>
    <xf numFmtId="0" fontId="14" fillId="17" borderId="23" xfId="0" applyFont="1" applyFill="1" applyBorder="1"/>
    <xf numFmtId="0" fontId="46" fillId="17" borderId="0" xfId="0" applyFont="1" applyFill="1"/>
    <xf numFmtId="166" fontId="11" fillId="17" borderId="18" xfId="0" quotePrefix="1" applyNumberFormat="1" applyFont="1" applyFill="1" applyBorder="1" applyAlignment="1">
      <alignment horizontal="center" vertical="center" wrapText="1"/>
    </xf>
    <xf numFmtId="0" fontId="25" fillId="0" borderId="0" xfId="0" applyFont="1" applyAlignment="1">
      <alignment horizontal="left" vertical="center"/>
    </xf>
    <xf numFmtId="0" fontId="12" fillId="4" borderId="96" xfId="0" applyFont="1" applyFill="1" applyBorder="1" applyAlignment="1">
      <alignment horizontal="center" vertical="center"/>
    </xf>
    <xf numFmtId="0" fontId="12" fillId="9" borderId="2" xfId="0" applyFont="1" applyFill="1" applyBorder="1" applyAlignment="1">
      <alignment horizontal="center" vertical="center"/>
    </xf>
    <xf numFmtId="167" fontId="11" fillId="7" borderId="96" xfId="10" applyNumberFormat="1" applyFont="1" applyFill="1" applyBorder="1" applyAlignment="1" applyProtection="1">
      <alignment horizontal="center" vertical="center" wrapText="1"/>
      <protection locked="0"/>
    </xf>
    <xf numFmtId="167" fontId="7" fillId="17" borderId="4" xfId="0" quotePrefix="1" applyNumberFormat="1" applyFont="1" applyFill="1" applyBorder="1" applyAlignment="1" applyProtection="1">
      <alignment horizontal="center" vertical="center" wrapText="1"/>
      <protection hidden="1"/>
    </xf>
    <xf numFmtId="167" fontId="102" fillId="17" borderId="4" xfId="0" quotePrefix="1" applyNumberFormat="1" applyFont="1" applyFill="1" applyBorder="1" applyAlignment="1" applyProtection="1">
      <alignment horizontal="center" vertical="center" wrapText="1"/>
      <protection hidden="1"/>
    </xf>
    <xf numFmtId="0" fontId="22" fillId="0" borderId="0" xfId="0" applyFont="1" applyAlignment="1">
      <alignment horizontal="left" vertical="center"/>
    </xf>
    <xf numFmtId="0" fontId="22" fillId="0" borderId="0" xfId="0" applyFont="1" applyAlignment="1">
      <alignment horizontal="right" vertical="center"/>
    </xf>
    <xf numFmtId="0" fontId="25" fillId="0" borderId="0" xfId="0" applyFont="1"/>
    <xf numFmtId="0" fontId="12" fillId="4" borderId="103" xfId="0" applyFont="1" applyFill="1" applyBorder="1" applyAlignment="1">
      <alignment vertical="center" wrapText="1"/>
    </xf>
    <xf numFmtId="0" fontId="109" fillId="19" borderId="112" xfId="13" applyFont="1" applyFill="1" applyBorder="1" applyAlignment="1">
      <alignment horizontal="left" vertical="center" wrapText="1"/>
    </xf>
    <xf numFmtId="167" fontId="73" fillId="17" borderId="2" xfId="0" quotePrefix="1" applyNumberFormat="1" applyFont="1" applyFill="1" applyBorder="1" applyAlignment="1">
      <alignment horizontal="center" vertical="center" wrapText="1"/>
    </xf>
    <xf numFmtId="167" fontId="11" fillId="17" borderId="2" xfId="0" quotePrefix="1" applyNumberFormat="1" applyFont="1" applyFill="1" applyBorder="1" applyAlignment="1">
      <alignment horizontal="center" vertical="center" wrapText="1"/>
    </xf>
    <xf numFmtId="0" fontId="110" fillId="14" borderId="0" xfId="0" applyFont="1" applyFill="1" applyBorder="1" applyAlignment="1">
      <alignment horizontal="left" vertical="center"/>
    </xf>
    <xf numFmtId="167" fontId="73" fillId="17" borderId="2" xfId="0" quotePrefix="1" applyNumberFormat="1" applyFont="1" applyFill="1" applyBorder="1" applyAlignment="1" applyProtection="1">
      <alignment horizontal="center" vertical="center" wrapText="1"/>
      <protection locked="0"/>
    </xf>
    <xf numFmtId="0" fontId="4" fillId="17" borderId="2" xfId="0" applyFont="1" applyFill="1" applyBorder="1" applyAlignment="1">
      <alignment horizontal="left" vertical="center" wrapText="1" indent="1"/>
    </xf>
    <xf numFmtId="0" fontId="73" fillId="17" borderId="2" xfId="0" applyFont="1" applyFill="1" applyBorder="1" applyAlignment="1">
      <alignment horizontal="left" vertical="center" wrapText="1" indent="1"/>
    </xf>
    <xf numFmtId="169" fontId="73" fillId="17" borderId="2" xfId="0" quotePrefix="1" applyNumberFormat="1" applyFont="1" applyFill="1" applyBorder="1" applyAlignment="1">
      <alignment horizontal="center" vertical="center" wrapText="1"/>
    </xf>
    <xf numFmtId="166" fontId="73" fillId="17" borderId="1" xfId="0" applyNumberFormat="1" applyFont="1" applyFill="1" applyBorder="1"/>
    <xf numFmtId="0" fontId="75" fillId="17" borderId="19" xfId="0" applyFont="1" applyFill="1" applyBorder="1" applyAlignment="1">
      <alignment horizontal="center" vertical="center" wrapText="1"/>
    </xf>
    <xf numFmtId="167" fontId="73" fillId="17" borderId="95" xfId="0" quotePrefix="1" applyNumberFormat="1" applyFont="1" applyFill="1" applyBorder="1" applyAlignment="1">
      <alignment horizontal="center" vertical="center" wrapText="1"/>
    </xf>
    <xf numFmtId="0" fontId="22" fillId="17" borderId="2" xfId="0" applyFont="1" applyFill="1" applyBorder="1" applyAlignment="1" applyProtection="1">
      <alignment vertical="center" wrapText="1"/>
    </xf>
    <xf numFmtId="164" fontId="73" fillId="17" borderId="96" xfId="0" quotePrefix="1" applyNumberFormat="1" applyFont="1" applyFill="1" applyBorder="1" applyAlignment="1" applyProtection="1">
      <alignment horizontal="left" vertical="center" wrapText="1"/>
      <protection locked="0"/>
    </xf>
    <xf numFmtId="0" fontId="102" fillId="17" borderId="2" xfId="0" applyFont="1" applyFill="1" applyBorder="1" applyAlignment="1">
      <alignment horizontal="left" vertical="center" wrapText="1" indent="1"/>
    </xf>
    <xf numFmtId="167" fontId="102" fillId="17" borderId="2" xfId="0" quotePrefix="1" applyNumberFormat="1" applyFont="1" applyFill="1" applyBorder="1" applyAlignment="1">
      <alignment horizontal="center" vertical="center" wrapText="1"/>
    </xf>
    <xf numFmtId="169" fontId="102" fillId="17" borderId="2" xfId="0" quotePrefix="1" applyNumberFormat="1" applyFont="1" applyFill="1" applyBorder="1" applyAlignment="1">
      <alignment horizontal="center" vertical="center" wrapText="1"/>
    </xf>
    <xf numFmtId="166" fontId="102" fillId="17" borderId="2" xfId="0" quotePrefix="1" applyNumberFormat="1" applyFont="1" applyFill="1" applyBorder="1" applyAlignment="1">
      <alignment horizontal="center" vertical="center" wrapText="1"/>
    </xf>
    <xf numFmtId="166" fontId="102" fillId="17" borderId="1" xfId="0" applyNumberFormat="1" applyFont="1" applyFill="1" applyBorder="1"/>
    <xf numFmtId="0" fontId="104" fillId="17" borderId="18" xfId="0" applyFont="1" applyFill="1" applyBorder="1" applyAlignment="1">
      <alignment horizontal="left" vertical="center" wrapText="1" indent="1"/>
    </xf>
    <xf numFmtId="167" fontId="102" fillId="17" borderId="2" xfId="0" quotePrefix="1" applyNumberFormat="1" applyFont="1" applyFill="1" applyBorder="1" applyAlignment="1" applyProtection="1">
      <alignment horizontal="center" vertical="center" wrapText="1"/>
      <protection locked="0"/>
    </xf>
    <xf numFmtId="0" fontId="104" fillId="17" borderId="19" xfId="0" applyFont="1" applyFill="1" applyBorder="1" applyAlignment="1">
      <alignment horizontal="left" vertical="center" wrapText="1" indent="1"/>
    </xf>
    <xf numFmtId="165" fontId="73" fillId="17" borderId="2" xfId="0" quotePrefix="1" applyNumberFormat="1" applyFont="1" applyFill="1" applyBorder="1" applyAlignment="1">
      <alignment horizontal="center" vertical="center" wrapText="1"/>
    </xf>
    <xf numFmtId="165" fontId="102" fillId="17" borderId="2" xfId="0" quotePrefix="1" applyNumberFormat="1" applyFont="1" applyFill="1" applyBorder="1" applyAlignment="1">
      <alignment horizontal="center" vertical="center" wrapText="1"/>
    </xf>
    <xf numFmtId="165" fontId="73" fillId="17" borderId="2" xfId="0" quotePrefix="1" applyNumberFormat="1" applyFont="1" applyFill="1" applyBorder="1" applyAlignment="1" applyProtection="1">
      <alignment horizontal="center" vertical="center" wrapText="1"/>
      <protection locked="0"/>
    </xf>
    <xf numFmtId="0" fontId="114" fillId="17" borderId="0" xfId="0" applyFont="1" applyFill="1" applyBorder="1"/>
    <xf numFmtId="10" fontId="115" fillId="17" borderId="0" xfId="0" applyNumberFormat="1" applyFont="1" applyFill="1" applyBorder="1"/>
    <xf numFmtId="0" fontId="115" fillId="17" borderId="0" xfId="0" applyFont="1" applyFill="1"/>
    <xf numFmtId="0" fontId="102" fillId="17" borderId="0" xfId="0" applyFont="1" applyFill="1" applyBorder="1"/>
    <xf numFmtId="0" fontId="116" fillId="17" borderId="0" xfId="0" applyFont="1" applyFill="1" applyBorder="1"/>
    <xf numFmtId="0" fontId="115" fillId="17" borderId="0" xfId="0" applyFont="1" applyFill="1" applyBorder="1"/>
    <xf numFmtId="0" fontId="115" fillId="17" borderId="0" xfId="0" applyFont="1" applyFill="1" applyBorder="1" applyAlignment="1">
      <alignment horizontal="center" vertical="center"/>
    </xf>
    <xf numFmtId="164" fontId="115" fillId="17" borderId="0" xfId="0" applyNumberFormat="1" applyFont="1" applyFill="1" applyAlignment="1">
      <alignment horizontal="center" vertical="center"/>
    </xf>
    <xf numFmtId="0" fontId="115" fillId="17" borderId="0" xfId="0" applyFont="1" applyFill="1" applyAlignment="1">
      <alignment horizontal="center" vertical="center"/>
    </xf>
    <xf numFmtId="9" fontId="115" fillId="17" borderId="0" xfId="0" applyNumberFormat="1" applyFont="1" applyFill="1" applyAlignment="1">
      <alignment horizontal="center" vertical="center"/>
    </xf>
    <xf numFmtId="0" fontId="102" fillId="17" borderId="0" xfId="0" applyFont="1" applyFill="1" applyBorder="1" applyAlignment="1">
      <alignment vertical="center"/>
    </xf>
    <xf numFmtId="0" fontId="115" fillId="17" borderId="0" xfId="0" applyFont="1" applyFill="1" applyBorder="1" applyAlignment="1">
      <alignment vertical="center"/>
    </xf>
    <xf numFmtId="0" fontId="102" fillId="17" borderId="0" xfId="0" applyFont="1" applyFill="1" applyAlignment="1">
      <alignment vertical="center"/>
    </xf>
    <xf numFmtId="0" fontId="113" fillId="17" borderId="0" xfId="0" applyFont="1" applyFill="1"/>
    <xf numFmtId="10" fontId="88" fillId="17" borderId="0" xfId="0" applyNumberFormat="1" applyFont="1" applyFill="1"/>
    <xf numFmtId="0" fontId="88" fillId="17" borderId="0" xfId="0" applyFont="1" applyFill="1"/>
    <xf numFmtId="0" fontId="73" fillId="17" borderId="0" xfId="0" applyFont="1" applyFill="1"/>
    <xf numFmtId="0" fontId="117" fillId="17" borderId="0" xfId="0" applyFont="1" applyFill="1"/>
    <xf numFmtId="0" fontId="73" fillId="17" borderId="0" xfId="0" applyFont="1" applyFill="1" applyAlignment="1">
      <alignment vertical="center"/>
    </xf>
    <xf numFmtId="0" fontId="88" fillId="17" borderId="0" xfId="0" applyFont="1" applyFill="1" applyAlignment="1">
      <alignment vertical="center"/>
    </xf>
    <xf numFmtId="164" fontId="88" fillId="17" borderId="0" xfId="0" applyNumberFormat="1" applyFont="1" applyFill="1" applyAlignment="1">
      <alignment horizontal="center" vertical="center"/>
    </xf>
    <xf numFmtId="0" fontId="88" fillId="17" borderId="0" xfId="0" applyFont="1" applyFill="1" applyAlignment="1">
      <alignment horizontal="center" vertical="center"/>
    </xf>
    <xf numFmtId="9" fontId="88" fillId="17" borderId="0" xfId="0" applyNumberFormat="1" applyFont="1" applyFill="1" applyAlignment="1">
      <alignment horizontal="center" vertical="center"/>
    </xf>
    <xf numFmtId="0" fontId="22" fillId="17" borderId="18" xfId="0" applyFont="1" applyFill="1" applyBorder="1" applyAlignment="1">
      <alignment horizontal="left" vertical="center" wrapText="1" indent="1"/>
    </xf>
    <xf numFmtId="164" fontId="102" fillId="17" borderId="96" xfId="0" quotePrefix="1" applyNumberFormat="1" applyFont="1" applyFill="1" applyBorder="1" applyAlignment="1" applyProtection="1">
      <alignment horizontal="left" vertical="center" wrapText="1"/>
      <protection locked="0"/>
    </xf>
    <xf numFmtId="167" fontId="73" fillId="17" borderId="0" xfId="0" quotePrefix="1" applyNumberFormat="1" applyFont="1" applyFill="1" applyBorder="1" applyAlignment="1">
      <alignment horizontal="center" vertical="center" wrapText="1"/>
    </xf>
    <xf numFmtId="169" fontId="73" fillId="17" borderId="0" xfId="0" quotePrefix="1" applyNumberFormat="1" applyFont="1" applyFill="1" applyBorder="1" applyAlignment="1">
      <alignment horizontal="center" vertical="center" wrapText="1"/>
    </xf>
    <xf numFmtId="165" fontId="73" fillId="17" borderId="0" xfId="0" quotePrefix="1" applyNumberFormat="1" applyFont="1" applyFill="1" applyBorder="1" applyAlignment="1">
      <alignment horizontal="center" vertical="center" wrapText="1"/>
    </xf>
    <xf numFmtId="164" fontId="73" fillId="17" borderId="0" xfId="0" quotePrefix="1" applyNumberFormat="1" applyFont="1" applyFill="1" applyBorder="1" applyAlignment="1" applyProtection="1">
      <alignment horizontal="left" vertical="center" wrapText="1"/>
      <protection locked="0"/>
    </xf>
    <xf numFmtId="0" fontId="11" fillId="17" borderId="2" xfId="0" applyFont="1" applyFill="1" applyBorder="1" applyAlignment="1">
      <alignment horizontal="left" vertical="center" wrapText="1" indent="1"/>
    </xf>
    <xf numFmtId="0" fontId="73" fillId="17" borderId="0" xfId="0" applyFont="1" applyFill="1" applyBorder="1" applyAlignment="1">
      <alignment horizontal="left" vertical="center" wrapText="1" indent="1"/>
    </xf>
    <xf numFmtId="0" fontId="73" fillId="17" borderId="19" xfId="0" applyFont="1" applyFill="1" applyBorder="1" applyAlignment="1">
      <alignment horizontal="left" vertical="center" wrapText="1"/>
    </xf>
    <xf numFmtId="0" fontId="73" fillId="17" borderId="2" xfId="0" applyFont="1" applyFill="1" applyBorder="1" applyAlignment="1">
      <alignment horizontal="left" vertical="center" wrapText="1"/>
    </xf>
    <xf numFmtId="0" fontId="59" fillId="17" borderId="112" xfId="6" applyFont="1" applyFill="1" applyBorder="1" applyAlignment="1">
      <alignment horizontal="left" vertical="center" wrapText="1"/>
    </xf>
    <xf numFmtId="0" fontId="77" fillId="17" borderId="112" xfId="6" applyFont="1" applyFill="1" applyBorder="1" applyAlignment="1">
      <alignment horizontal="center" vertical="center" wrapText="1"/>
    </xf>
    <xf numFmtId="0" fontId="118" fillId="17" borderId="112" xfId="6" applyFont="1" applyFill="1" applyBorder="1" applyAlignment="1">
      <alignment horizontal="left" vertical="center" wrapText="1"/>
    </xf>
    <xf numFmtId="0" fontId="15" fillId="17" borderId="2" xfId="0" applyFont="1" applyFill="1" applyBorder="1" applyAlignment="1">
      <alignment vertical="center" wrapText="1"/>
    </xf>
    <xf numFmtId="0" fontId="49" fillId="17" borderId="112" xfId="6" applyFont="1" applyFill="1" applyBorder="1" applyAlignment="1">
      <alignment horizontal="center" vertical="center" wrapText="1"/>
    </xf>
    <xf numFmtId="166" fontId="73" fillId="17" borderId="2" xfId="0" quotePrefix="1" applyNumberFormat="1" applyFont="1" applyFill="1" applyBorder="1" applyAlignment="1">
      <alignment horizontal="center" vertical="center" wrapText="1"/>
    </xf>
    <xf numFmtId="0" fontId="88" fillId="17" borderId="108" xfId="0" applyFont="1" applyFill="1" applyBorder="1"/>
    <xf numFmtId="166" fontId="121" fillId="17" borderId="2" xfId="0" quotePrefix="1" applyNumberFormat="1" applyFont="1" applyFill="1" applyBorder="1" applyAlignment="1">
      <alignment horizontal="center" vertical="center" wrapText="1"/>
    </xf>
    <xf numFmtId="0" fontId="89" fillId="17" borderId="7" xfId="0" applyFont="1" applyFill="1" applyBorder="1" applyAlignment="1">
      <alignment horizontal="left" vertical="center" wrapText="1"/>
    </xf>
    <xf numFmtId="0" fontId="66" fillId="0" borderId="112" xfId="13"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pplyFill="1" applyBorder="1" applyAlignment="1">
      <alignment vertical="center"/>
    </xf>
    <xf numFmtId="0" fontId="48" fillId="0" borderId="179" xfId="0" applyFont="1" applyBorder="1" applyAlignment="1">
      <alignment vertical="center"/>
    </xf>
    <xf numFmtId="0" fontId="14" fillId="0" borderId="181" xfId="0" applyFont="1" applyBorder="1"/>
    <xf numFmtId="0" fontId="14" fillId="0" borderId="182" xfId="0" applyFont="1" applyBorder="1"/>
    <xf numFmtId="0" fontId="14" fillId="0" borderId="183" xfId="0" applyFont="1" applyBorder="1"/>
    <xf numFmtId="0" fontId="48" fillId="0" borderId="179" xfId="0" applyFont="1" applyFill="1" applyBorder="1" applyAlignment="1">
      <alignment vertical="top"/>
    </xf>
    <xf numFmtId="0" fontId="48" fillId="0" borderId="0" xfId="0" applyFont="1" applyBorder="1" applyAlignment="1">
      <alignment vertical="top"/>
    </xf>
    <xf numFmtId="0" fontId="2" fillId="7" borderId="189" xfId="12" applyFill="1" applyBorder="1"/>
    <xf numFmtId="0" fontId="34" fillId="0" borderId="0" xfId="0" applyFont="1"/>
    <xf numFmtId="0" fontId="34" fillId="7" borderId="0" xfId="0" applyFont="1" applyFill="1" applyBorder="1"/>
    <xf numFmtId="0" fontId="34" fillId="7" borderId="0" xfId="0" applyFont="1" applyFill="1" applyBorder="1" applyAlignment="1">
      <alignment vertical="center" wrapText="1"/>
    </xf>
    <xf numFmtId="0" fontId="10" fillId="7" borderId="56" xfId="0" applyFont="1" applyFill="1" applyBorder="1" applyAlignment="1">
      <alignment horizontal="right" vertical="center"/>
    </xf>
    <xf numFmtId="167" fontId="10" fillId="5" borderId="128" xfId="0" quotePrefix="1" applyNumberFormat="1" applyFont="1" applyFill="1" applyBorder="1" applyAlignment="1">
      <alignment horizontal="center" vertical="center" wrapText="1"/>
    </xf>
    <xf numFmtId="167" fontId="10" fillId="5" borderId="4" xfId="0" quotePrefix="1" applyNumberFormat="1" applyFont="1" applyFill="1" applyBorder="1" applyAlignment="1">
      <alignment horizontal="center" vertical="center" wrapText="1"/>
    </xf>
    <xf numFmtId="167" fontId="122" fillId="0" borderId="112" xfId="0" applyNumberFormat="1" applyFont="1" applyBorder="1" applyAlignment="1" applyProtection="1">
      <alignment horizontal="center" vertical="center" wrapText="1"/>
      <protection locked="0"/>
    </xf>
    <xf numFmtId="0" fontId="22" fillId="17" borderId="2" xfId="0" quotePrefix="1" applyFont="1" applyFill="1" applyBorder="1" applyAlignment="1" applyProtection="1">
      <alignment vertical="center" wrapText="1"/>
    </xf>
    <xf numFmtId="0" fontId="88" fillId="17" borderId="108" xfId="0" applyFont="1" applyFill="1" applyBorder="1" applyAlignment="1"/>
    <xf numFmtId="0" fontId="7" fillId="22" borderId="1" xfId="0" applyFont="1" applyFill="1" applyBorder="1" applyAlignment="1" applyProtection="1">
      <alignment vertical="center" wrapText="1"/>
    </xf>
    <xf numFmtId="0" fontId="22" fillId="23" borderId="18" xfId="0" applyFont="1" applyFill="1" applyBorder="1" applyAlignment="1">
      <alignment horizontal="left" vertical="center" wrapText="1" indent="1"/>
    </xf>
    <xf numFmtId="0" fontId="11" fillId="8" borderId="2" xfId="0" applyFont="1" applyFill="1" applyBorder="1" applyAlignment="1">
      <alignment horizontal="left" vertical="center" wrapText="1" indent="1"/>
    </xf>
    <xf numFmtId="0" fontId="74" fillId="0" borderId="0" xfId="0" applyFont="1"/>
    <xf numFmtId="0" fontId="124" fillId="14" borderId="0" xfId="0" applyFont="1" applyFill="1"/>
    <xf numFmtId="0" fontId="4" fillId="14" borderId="0" xfId="0" applyFont="1" applyFill="1"/>
    <xf numFmtId="10" fontId="88" fillId="0" borderId="0" xfId="0" applyNumberFormat="1" applyFont="1" applyFill="1"/>
    <xf numFmtId="0" fontId="88" fillId="0" borderId="0" xfId="0" applyFont="1" applyFill="1"/>
    <xf numFmtId="0" fontId="117" fillId="0" borderId="0" xfId="0" applyFont="1" applyFill="1"/>
    <xf numFmtId="0" fontId="88" fillId="0" borderId="0" xfId="0" applyFont="1" applyFill="1" applyAlignment="1">
      <alignment vertical="center"/>
    </xf>
    <xf numFmtId="0" fontId="78" fillId="7" borderId="190" xfId="0" applyFont="1" applyFill="1" applyBorder="1" applyAlignment="1">
      <alignment vertical="center"/>
    </xf>
    <xf numFmtId="0" fontId="85" fillId="7" borderId="190" xfId="0" applyFont="1" applyFill="1" applyBorder="1" applyAlignment="1">
      <alignment vertical="center"/>
    </xf>
    <xf numFmtId="0" fontId="0" fillId="0" borderId="190" xfId="0" applyFont="1" applyBorder="1" applyAlignment="1">
      <alignment vertical="center"/>
    </xf>
    <xf numFmtId="0" fontId="0" fillId="0" borderId="191" xfId="0" applyBorder="1" applyAlignment="1">
      <alignment vertical="center"/>
    </xf>
    <xf numFmtId="0" fontId="78" fillId="7" borderId="192" xfId="0" applyFont="1" applyFill="1" applyBorder="1" applyAlignment="1">
      <alignment vertical="center"/>
    </xf>
    <xf numFmtId="0" fontId="85" fillId="7" borderId="192" xfId="0" applyFont="1" applyFill="1" applyBorder="1" applyAlignment="1">
      <alignment vertical="center"/>
    </xf>
    <xf numFmtId="0" fontId="0" fillId="0" borderId="192" xfId="0" applyFont="1" applyBorder="1" applyAlignment="1">
      <alignment vertical="center"/>
    </xf>
    <xf numFmtId="0" fontId="0" fillId="0" borderId="193" xfId="0" applyBorder="1" applyAlignment="1">
      <alignment vertical="center"/>
    </xf>
    <xf numFmtId="0" fontId="14" fillId="0" borderId="0" xfId="0" applyFont="1" applyAlignment="1">
      <alignment horizontal="left"/>
    </xf>
    <xf numFmtId="0" fontId="14" fillId="3" borderId="0" xfId="0" applyFont="1" applyFill="1" applyAlignment="1">
      <alignment horizontal="left"/>
    </xf>
    <xf numFmtId="0" fontId="16" fillId="14" borderId="0" xfId="0" applyFont="1" applyFill="1" applyBorder="1" applyAlignment="1">
      <alignment horizontal="left" vertical="center" wrapText="1"/>
    </xf>
    <xf numFmtId="0" fontId="12" fillId="9" borderId="18" xfId="0" applyFont="1" applyFill="1" applyBorder="1" applyAlignment="1" applyProtection="1">
      <alignment horizontal="left" vertical="center"/>
    </xf>
    <xf numFmtId="167" fontId="7" fillId="5" borderId="2" xfId="0" quotePrefix="1" applyNumberFormat="1" applyFont="1" applyFill="1" applyBorder="1" applyAlignment="1">
      <alignment horizontal="left" vertical="center" wrapText="1"/>
    </xf>
    <xf numFmtId="169" fontId="7" fillId="5" borderId="2" xfId="0" quotePrefix="1" applyNumberFormat="1" applyFont="1" applyFill="1" applyBorder="1" applyAlignment="1">
      <alignment horizontal="left" vertical="center" wrapText="1"/>
    </xf>
    <xf numFmtId="166" fontId="4" fillId="10" borderId="1" xfId="0" applyNumberFormat="1" applyFont="1" applyFill="1" applyBorder="1" applyAlignment="1">
      <alignment horizontal="left"/>
    </xf>
    <xf numFmtId="166" fontId="7" fillId="5" borderId="2" xfId="0" quotePrefix="1" applyNumberFormat="1" applyFont="1" applyFill="1" applyBorder="1" applyAlignment="1">
      <alignment horizontal="left" vertical="center" wrapText="1"/>
    </xf>
    <xf numFmtId="0" fontId="74" fillId="0" borderId="0" xfId="0" applyFont="1" applyAlignment="1">
      <alignment horizontal="left"/>
    </xf>
    <xf numFmtId="165" fontId="7" fillId="5" borderId="2" xfId="0" quotePrefix="1" applyNumberFormat="1" applyFont="1" applyFill="1" applyBorder="1" applyAlignment="1">
      <alignment horizontal="left" vertical="center" wrapText="1"/>
    </xf>
    <xf numFmtId="0" fontId="6" fillId="14" borderId="0" xfId="0" applyFont="1" applyFill="1" applyAlignment="1">
      <alignment horizontal="left"/>
    </xf>
    <xf numFmtId="0" fontId="88" fillId="0" borderId="0" xfId="0" applyFont="1" applyFill="1" applyAlignment="1">
      <alignment horizontal="left"/>
    </xf>
    <xf numFmtId="164" fontId="88" fillId="0" borderId="0" xfId="0" applyNumberFormat="1" applyFont="1" applyFill="1" applyAlignment="1">
      <alignment horizontal="left" vertical="center"/>
    </xf>
    <xf numFmtId="0" fontId="88" fillId="0" borderId="0" xfId="0" applyFont="1" applyFill="1" applyAlignment="1">
      <alignment horizontal="left" vertical="center"/>
    </xf>
    <xf numFmtId="9" fontId="88" fillId="0" borderId="0" xfId="0" applyNumberFormat="1" applyFont="1" applyFill="1" applyAlignment="1">
      <alignment horizontal="left" vertical="center"/>
    </xf>
    <xf numFmtId="0" fontId="12" fillId="5" borderId="3" xfId="13" applyFont="1" applyFill="1" applyBorder="1" applyAlignment="1">
      <alignment horizontal="center" vertical="center" wrapText="1"/>
    </xf>
    <xf numFmtId="0" fontId="41" fillId="0" borderId="0" xfId="0" applyFont="1" applyAlignment="1">
      <alignment vertical="center"/>
    </xf>
    <xf numFmtId="0" fontId="72" fillId="0" borderId="0" xfId="0" applyFont="1" applyAlignment="1">
      <alignment horizontal="right" vertical="center"/>
    </xf>
    <xf numFmtId="0" fontId="110" fillId="14" borderId="0" xfId="0" applyFont="1" applyFill="1" applyAlignment="1">
      <alignment horizontal="left" vertical="top"/>
    </xf>
    <xf numFmtId="0" fontId="89" fillId="17" borderId="7" xfId="0" applyFont="1" applyFill="1" applyBorder="1" applyAlignment="1" applyProtection="1">
      <alignment horizontal="left" vertical="center" wrapText="1"/>
      <protection locked="0"/>
    </xf>
    <xf numFmtId="0" fontId="25" fillId="17" borderId="0" xfId="0" applyFont="1" applyFill="1"/>
    <xf numFmtId="167" fontId="9" fillId="20" borderId="95" xfId="10" applyNumberFormat="1" applyFont="1" applyFill="1" applyBorder="1" applyAlignment="1" applyProtection="1">
      <alignment horizontal="center" vertical="center" wrapText="1"/>
      <protection locked="0"/>
    </xf>
    <xf numFmtId="173" fontId="11" fillId="7" borderId="96" xfId="10" applyNumberFormat="1" applyFont="1" applyFill="1" applyBorder="1" applyAlignment="1" applyProtection="1">
      <alignment horizontal="center" vertical="center" wrapText="1"/>
      <protection locked="0"/>
    </xf>
    <xf numFmtId="0" fontId="26" fillId="17" borderId="107" xfId="0" applyFont="1" applyFill="1" applyBorder="1"/>
    <xf numFmtId="0" fontId="22" fillId="17" borderId="97" xfId="0" applyFont="1" applyFill="1" applyBorder="1" applyAlignment="1" applyProtection="1">
      <alignment horizontal="center" vertical="center"/>
    </xf>
    <xf numFmtId="0" fontId="22" fillId="17" borderId="101" xfId="0" applyFont="1" applyFill="1" applyBorder="1" applyAlignment="1" applyProtection="1">
      <alignment horizontal="center" vertical="center"/>
    </xf>
    <xf numFmtId="0" fontId="12" fillId="9" borderId="96" xfId="0" applyFont="1" applyFill="1" applyBorder="1" applyAlignment="1" applyProtection="1">
      <alignment horizontal="center" vertical="center"/>
    </xf>
    <xf numFmtId="0" fontId="12" fillId="9" borderId="103" xfId="0" applyFont="1" applyFill="1" applyBorder="1" applyAlignment="1" applyProtection="1">
      <alignment horizontal="center" vertical="center"/>
    </xf>
    <xf numFmtId="167" fontId="10" fillId="5" borderId="96" xfId="0" quotePrefix="1" applyNumberFormat="1" applyFont="1" applyFill="1" applyBorder="1" applyAlignment="1" applyProtection="1">
      <alignment horizontal="center" vertical="center" wrapText="1"/>
      <protection hidden="1"/>
    </xf>
    <xf numFmtId="169" fontId="10" fillId="5" borderId="96" xfId="0" quotePrefix="1" applyNumberFormat="1" applyFont="1" applyFill="1" applyBorder="1" applyAlignment="1" applyProtection="1">
      <alignment horizontal="center" vertical="center" wrapText="1"/>
      <protection hidden="1"/>
    </xf>
    <xf numFmtId="0" fontId="4" fillId="0" borderId="107" xfId="0" applyFont="1" applyBorder="1" applyAlignment="1">
      <alignment horizontal="left" wrapText="1"/>
    </xf>
    <xf numFmtId="0" fontId="14" fillId="0" borderId="107" xfId="0" applyFont="1" applyBorder="1"/>
    <xf numFmtId="0" fontId="12" fillId="9" borderId="97" xfId="0" applyFont="1" applyFill="1" applyBorder="1" applyAlignment="1" applyProtection="1">
      <alignment horizontal="center" vertical="center"/>
    </xf>
    <xf numFmtId="0" fontId="12" fillId="9" borderId="101" xfId="0" applyFont="1" applyFill="1" applyBorder="1" applyAlignment="1" applyProtection="1">
      <alignment horizontal="center" vertical="center"/>
    </xf>
    <xf numFmtId="0" fontId="4" fillId="0" borderId="107" xfId="0" applyFont="1" applyBorder="1" applyAlignment="1">
      <alignment horizontal="left"/>
    </xf>
    <xf numFmtId="0" fontId="12" fillId="4" borderId="96" xfId="0" applyFont="1" applyFill="1" applyBorder="1" applyAlignment="1" applyProtection="1">
      <alignment vertical="center"/>
    </xf>
    <xf numFmtId="166" fontId="35" fillId="12" borderId="96" xfId="0" applyNumberFormat="1" applyFont="1" applyFill="1" applyBorder="1" applyAlignment="1" applyProtection="1">
      <alignment horizontal="center" vertical="center" wrapText="1"/>
    </xf>
    <xf numFmtId="167" fontId="7" fillId="5" borderId="96" xfId="0" quotePrefix="1" applyNumberFormat="1" applyFont="1" applyFill="1" applyBorder="1" applyAlignment="1">
      <alignment horizontal="center" vertical="center" wrapText="1"/>
    </xf>
    <xf numFmtId="167" fontId="10" fillId="5" borderId="96" xfId="0" quotePrefix="1" applyNumberFormat="1" applyFont="1" applyFill="1" applyBorder="1" applyAlignment="1">
      <alignment horizontal="center" vertical="center" wrapText="1"/>
    </xf>
    <xf numFmtId="167" fontId="7" fillId="5" borderId="92" xfId="0" quotePrefix="1" applyNumberFormat="1" applyFont="1" applyFill="1" applyBorder="1" applyAlignment="1">
      <alignment horizontal="center" vertical="center" wrapText="1"/>
    </xf>
    <xf numFmtId="9" fontId="10" fillId="5" borderId="92" xfId="1" quotePrefix="1" applyFont="1" applyFill="1" applyBorder="1" applyAlignment="1">
      <alignment horizontal="center" vertical="center" wrapText="1"/>
    </xf>
    <xf numFmtId="167" fontId="91" fillId="5" borderId="96" xfId="0" quotePrefix="1" applyNumberFormat="1" applyFont="1" applyFill="1" applyBorder="1" applyAlignment="1">
      <alignment horizontal="center" vertical="center" wrapText="1"/>
    </xf>
    <xf numFmtId="9" fontId="7" fillId="5" borderId="92" xfId="1" quotePrefix="1" applyFont="1" applyFill="1" applyBorder="1" applyAlignment="1">
      <alignment horizontal="center" vertical="center" wrapText="1"/>
    </xf>
    <xf numFmtId="0" fontId="12" fillId="9" borderId="92" xfId="0" applyFont="1" applyFill="1" applyBorder="1" applyAlignment="1" applyProtection="1">
      <alignment horizontal="center" vertical="center"/>
    </xf>
    <xf numFmtId="167" fontId="99" fillId="17" borderId="96" xfId="10" applyNumberFormat="1" applyFont="1" applyFill="1" applyBorder="1" applyAlignment="1" applyProtection="1">
      <alignment horizontal="center" wrapText="1"/>
      <protection locked="0"/>
    </xf>
    <xf numFmtId="167" fontId="7" fillId="5" borderId="96" xfId="0" quotePrefix="1" applyNumberFormat="1" applyFont="1" applyFill="1" applyBorder="1" applyAlignment="1" applyProtection="1">
      <alignment horizontal="center" vertical="center" wrapText="1"/>
    </xf>
    <xf numFmtId="169" fontId="91" fillId="5" borderId="96" xfId="0" quotePrefix="1" applyNumberFormat="1" applyFont="1" applyFill="1" applyBorder="1" applyAlignment="1">
      <alignment horizontal="center" vertical="center" wrapText="1"/>
    </xf>
    <xf numFmtId="0" fontId="12" fillId="4" borderId="92" xfId="0" applyFont="1" applyFill="1" applyBorder="1" applyAlignment="1" applyProtection="1">
      <alignment vertical="center"/>
    </xf>
    <xf numFmtId="174" fontId="11" fillId="7" borderId="96" xfId="10" applyNumberFormat="1" applyFont="1" applyFill="1" applyBorder="1" applyAlignment="1" applyProtection="1">
      <alignment horizontal="center" vertical="center" wrapText="1"/>
      <protection locked="0"/>
    </xf>
    <xf numFmtId="175" fontId="7" fillId="20" borderId="96" xfId="0" quotePrefix="1" applyNumberFormat="1" applyFont="1" applyFill="1" applyBorder="1" applyAlignment="1">
      <alignment horizontal="center" vertical="center" wrapText="1"/>
    </xf>
    <xf numFmtId="9" fontId="7" fillId="20" borderId="96" xfId="1" quotePrefix="1" applyFont="1" applyFill="1" applyBorder="1" applyAlignment="1">
      <alignment horizontal="center" vertical="center" wrapText="1"/>
    </xf>
    <xf numFmtId="174" fontId="7" fillId="5" borderId="96" xfId="0" quotePrefix="1" applyNumberFormat="1" applyFont="1" applyFill="1" applyBorder="1" applyAlignment="1">
      <alignment horizontal="center" vertical="center" wrapText="1"/>
    </xf>
    <xf numFmtId="174" fontId="7" fillId="20" borderId="96" xfId="0" quotePrefix="1" applyNumberFormat="1" applyFont="1" applyFill="1" applyBorder="1" applyAlignment="1">
      <alignment horizontal="center" vertical="center" wrapText="1"/>
    </xf>
    <xf numFmtId="166" fontId="7" fillId="5" borderId="96" xfId="0" quotePrefix="1" applyNumberFormat="1" applyFont="1" applyFill="1" applyBorder="1" applyAlignment="1">
      <alignment horizontal="center" vertical="center" wrapText="1"/>
    </xf>
    <xf numFmtId="169" fontId="10" fillId="5" borderId="96" xfId="1" quotePrefix="1" applyNumberFormat="1" applyFont="1" applyFill="1" applyBorder="1" applyAlignment="1">
      <alignment horizontal="center" vertical="center" wrapText="1"/>
    </xf>
    <xf numFmtId="170" fontId="19" fillId="12" borderId="96" xfId="0" applyNumberFormat="1" applyFont="1" applyFill="1" applyBorder="1" applyAlignment="1" applyProtection="1">
      <alignment horizontal="center" vertical="center" wrapText="1"/>
      <protection locked="0"/>
    </xf>
    <xf numFmtId="0" fontId="12" fillId="9" borderId="92" xfId="0" applyFont="1" applyFill="1" applyBorder="1" applyAlignment="1" applyProtection="1">
      <alignment vertical="center" wrapText="1"/>
    </xf>
    <xf numFmtId="0" fontId="14" fillId="11" borderId="96" xfId="0" applyFont="1" applyFill="1" applyBorder="1"/>
    <xf numFmtId="0" fontId="15" fillId="0" borderId="96" xfId="0" applyFont="1" applyBorder="1" applyAlignment="1" applyProtection="1">
      <alignment horizontal="left" vertical="center"/>
      <protection hidden="1"/>
    </xf>
    <xf numFmtId="167" fontId="11" fillId="7" borderId="81" xfId="10" applyNumberFormat="1" applyFont="1" applyFill="1" applyBorder="1" applyAlignment="1" applyProtection="1">
      <alignment horizontal="center" vertical="center" wrapText="1"/>
      <protection locked="0"/>
    </xf>
    <xf numFmtId="167" fontId="11" fillId="7" borderId="92" xfId="10" applyNumberFormat="1" applyFont="1" applyFill="1" applyBorder="1" applyAlignment="1" applyProtection="1">
      <alignment horizontal="center" vertical="center" wrapText="1"/>
      <protection locked="0"/>
    </xf>
    <xf numFmtId="167" fontId="73" fillId="0" borderId="96" xfId="10" applyNumberFormat="1" applyFont="1" applyFill="1" applyBorder="1" applyAlignment="1" applyProtection="1">
      <alignment horizontal="center" vertical="center" wrapText="1"/>
      <protection locked="0"/>
    </xf>
    <xf numFmtId="167" fontId="89" fillId="17" borderId="96" xfId="0" quotePrefix="1" applyNumberFormat="1" applyFont="1" applyFill="1" applyBorder="1" applyAlignment="1">
      <alignment horizontal="center" vertical="center" wrapText="1"/>
    </xf>
    <xf numFmtId="167" fontId="35" fillId="5" borderId="96" xfId="0" quotePrefix="1" applyNumberFormat="1" applyFont="1" applyFill="1" applyBorder="1" applyAlignment="1">
      <alignment horizontal="center" vertical="center" wrapText="1"/>
    </xf>
    <xf numFmtId="0" fontId="4" fillId="0" borderId="107" xfId="0" applyFont="1" applyFill="1" applyBorder="1" applyAlignment="1">
      <alignment horizontal="left" wrapText="1"/>
    </xf>
    <xf numFmtId="0" fontId="4" fillId="0" borderId="107" xfId="0" applyFont="1" applyFill="1" applyBorder="1" applyAlignment="1">
      <alignment horizontal="left"/>
    </xf>
    <xf numFmtId="0" fontId="12" fillId="4" borderId="92" xfId="0" applyFont="1" applyFill="1" applyBorder="1" applyAlignment="1" applyProtection="1">
      <alignment vertical="center" wrapText="1"/>
    </xf>
    <xf numFmtId="0" fontId="15" fillId="8" borderId="96" xfId="0" applyFont="1" applyFill="1" applyBorder="1" applyAlignment="1">
      <alignment horizontal="left" vertical="center" wrapText="1"/>
    </xf>
    <xf numFmtId="167" fontId="11" fillId="7" borderId="96" xfId="10" quotePrefix="1" applyNumberFormat="1" applyFont="1" applyFill="1" applyBorder="1" applyAlignment="1" applyProtection="1">
      <alignment horizontal="center" vertical="center" wrapText="1"/>
      <protection locked="0"/>
    </xf>
    <xf numFmtId="167" fontId="102" fillId="17" borderId="96" xfId="10" quotePrefix="1" applyNumberFormat="1" applyFont="1" applyFill="1" applyBorder="1" applyAlignment="1" applyProtection="1">
      <alignment horizontal="center" vertical="center" wrapText="1"/>
      <protection locked="0"/>
    </xf>
    <xf numFmtId="164" fontId="11" fillId="0" borderId="96" xfId="0" quotePrefix="1" applyNumberFormat="1" applyFont="1" applyFill="1" applyBorder="1" applyAlignment="1" applyProtection="1">
      <alignment horizontal="left" vertical="center" wrapText="1"/>
      <protection locked="0"/>
    </xf>
    <xf numFmtId="0" fontId="46" fillId="0" borderId="112" xfId="13" applyBorder="1" applyAlignment="1">
      <alignment horizontal="center" vertical="center" wrapText="1"/>
    </xf>
    <xf numFmtId="0" fontId="46" fillId="0" borderId="112" xfId="13" applyBorder="1" applyAlignment="1">
      <alignment horizontal="left" vertical="center" wrapText="1"/>
    </xf>
    <xf numFmtId="0" fontId="46" fillId="0" borderId="112" xfId="13" applyBorder="1" applyAlignment="1">
      <alignment vertical="center" wrapText="1"/>
    </xf>
    <xf numFmtId="0" fontId="66" fillId="0" borderId="112" xfId="13" applyFont="1" applyBorder="1" applyAlignment="1">
      <alignment vertical="center" wrapText="1"/>
    </xf>
    <xf numFmtId="0" fontId="1" fillId="0" borderId="112" xfId="12" applyFont="1" applyBorder="1" applyAlignment="1">
      <alignment horizontal="center" vertical="center"/>
    </xf>
    <xf numFmtId="0" fontId="1" fillId="7" borderId="0" xfId="0" applyFont="1" applyFill="1"/>
    <xf numFmtId="167" fontId="75" fillId="0" borderId="127" xfId="0" applyNumberFormat="1" applyFont="1" applyBorder="1" applyAlignment="1" applyProtection="1">
      <alignment horizontal="center" vertical="center" wrapText="1"/>
      <protection locked="0"/>
    </xf>
    <xf numFmtId="0" fontId="1" fillId="0" borderId="0" xfId="0" applyFont="1" applyBorder="1"/>
    <xf numFmtId="0" fontId="1" fillId="0" borderId="0" xfId="0" quotePrefix="1" applyFont="1" applyAlignment="1">
      <alignment wrapText="1"/>
    </xf>
    <xf numFmtId="0" fontId="75" fillId="7" borderId="7" xfId="0" applyFont="1" applyFill="1" applyBorder="1" applyAlignment="1" applyProtection="1">
      <alignment horizontal="left" vertical="center" wrapText="1"/>
      <protection locked="0"/>
    </xf>
    <xf numFmtId="0" fontId="75" fillId="17" borderId="7" xfId="0" applyFont="1" applyFill="1" applyBorder="1" applyAlignment="1" applyProtection="1">
      <alignment horizontal="left" vertical="center" wrapText="1"/>
      <protection locked="0"/>
    </xf>
    <xf numFmtId="0" fontId="1" fillId="0" borderId="0" xfId="0" applyFont="1" applyAlignment="1">
      <alignment horizontal="left" vertical="top" wrapText="1"/>
    </xf>
    <xf numFmtId="0" fontId="1" fillId="0" borderId="0" xfId="0" applyFont="1"/>
    <xf numFmtId="0" fontId="1" fillId="0" borderId="112" xfId="12" applyFont="1" applyFill="1" applyBorder="1" applyAlignment="1">
      <alignment horizontal="center" vertical="center"/>
    </xf>
    <xf numFmtId="0" fontId="1" fillId="7" borderId="0" xfId="12" applyFont="1" applyFill="1" applyAlignment="1">
      <alignment vertical="center"/>
    </xf>
    <xf numFmtId="0" fontId="1" fillId="0" borderId="0" xfId="0" applyFont="1" applyFill="1"/>
    <xf numFmtId="0" fontId="1" fillId="3" borderId="0" xfId="0" applyFont="1" applyFill="1"/>
    <xf numFmtId="0" fontId="1" fillId="0" borderId="0" xfId="0" applyFont="1" applyAlignment="1">
      <alignment horizontal="left"/>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6" xfId="0" applyFont="1" applyBorder="1"/>
    <xf numFmtId="0" fontId="1" fillId="0" borderId="0" xfId="0" applyFont="1" applyAlignment="1">
      <alignment wrapText="1"/>
    </xf>
    <xf numFmtId="0" fontId="1" fillId="0" borderId="5" xfId="0" applyFont="1" applyBorder="1"/>
    <xf numFmtId="0" fontId="1" fillId="0" borderId="8" xfId="0" applyFont="1" applyBorder="1"/>
    <xf numFmtId="0" fontId="1" fillId="0" borderId="9" xfId="0" applyFont="1" applyBorder="1"/>
    <xf numFmtId="0" fontId="1" fillId="7" borderId="10" xfId="0" applyFont="1" applyFill="1" applyBorder="1"/>
    <xf numFmtId="0" fontId="1" fillId="0" borderId="176" xfId="0" applyFont="1" applyFill="1" applyBorder="1" applyAlignment="1">
      <alignment horizontal="center"/>
    </xf>
    <xf numFmtId="0" fontId="1" fillId="0" borderId="177" xfId="0" applyFont="1" applyFill="1" applyBorder="1" applyAlignment="1">
      <alignment horizontal="center"/>
    </xf>
    <xf numFmtId="0" fontId="1" fillId="0" borderId="178" xfId="0" applyFont="1" applyBorder="1"/>
    <xf numFmtId="0" fontId="1" fillId="0" borderId="0" xfId="0" applyFont="1" applyFill="1" applyBorder="1"/>
    <xf numFmtId="0" fontId="1" fillId="0" borderId="180" xfId="0" applyFont="1" applyFill="1" applyBorder="1"/>
    <xf numFmtId="0" fontId="1" fillId="7" borderId="0" xfId="0" applyFont="1" applyFill="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 fillId="17" borderId="0" xfId="0" applyFont="1" applyFill="1"/>
    <xf numFmtId="0" fontId="1" fillId="17" borderId="5" xfId="0" applyFont="1" applyFill="1" applyBorder="1"/>
    <xf numFmtId="0" fontId="1" fillId="17" borderId="0" xfId="0" applyFont="1" applyFill="1" applyBorder="1"/>
    <xf numFmtId="0" fontId="1" fillId="17" borderId="6" xfId="0" applyFont="1" applyFill="1" applyBorder="1"/>
    <xf numFmtId="0" fontId="1" fillId="17" borderId="8" xfId="0" applyFont="1" applyFill="1" applyBorder="1"/>
    <xf numFmtId="0" fontId="1" fillId="17" borderId="9" xfId="0" applyFont="1" applyFill="1" applyBorder="1"/>
    <xf numFmtId="0" fontId="1" fillId="17" borderId="10" xfId="0" applyFont="1" applyFill="1" applyBorder="1"/>
    <xf numFmtId="0" fontId="1" fillId="17" borderId="21" xfId="0" applyFont="1" applyFill="1" applyBorder="1"/>
    <xf numFmtId="0" fontId="1" fillId="17" borderId="11" xfId="0" applyFont="1" applyFill="1" applyBorder="1"/>
    <xf numFmtId="0" fontId="1" fillId="17" borderId="23" xfId="0" applyFont="1" applyFill="1" applyBorder="1"/>
    <xf numFmtId="0" fontId="1" fillId="0" borderId="0" xfId="0" quotePrefix="1" applyFont="1"/>
    <xf numFmtId="0" fontId="1" fillId="0" borderId="21" xfId="0" applyFont="1" applyBorder="1"/>
    <xf numFmtId="0" fontId="1" fillId="0" borderId="11" xfId="0" applyFont="1" applyBorder="1"/>
    <xf numFmtId="0" fontId="1" fillId="0" borderId="23" xfId="0" applyFont="1" applyBorder="1"/>
    <xf numFmtId="0" fontId="1" fillId="0" borderId="10" xfId="0" applyFont="1" applyBorder="1"/>
    <xf numFmtId="172" fontId="1" fillId="7" borderId="0" xfId="0" applyNumberFormat="1" applyFont="1" applyFill="1" applyProtection="1"/>
    <xf numFmtId="0" fontId="1" fillId="0" borderId="0" xfId="0" applyFont="1" applyFill="1" applyBorder="1" applyAlignment="1">
      <alignment horizontal="right" vertical="center"/>
    </xf>
    <xf numFmtId="0" fontId="1" fillId="7" borderId="0" xfId="12" applyFont="1" applyFill="1" applyAlignment="1">
      <alignment wrapText="1"/>
    </xf>
    <xf numFmtId="0" fontId="1" fillId="7" borderId="3" xfId="0" applyFont="1" applyFill="1" applyBorder="1" applyAlignment="1"/>
    <xf numFmtId="0" fontId="1" fillId="7" borderId="34" xfId="0" applyFont="1" applyFill="1" applyBorder="1" applyAlignment="1"/>
    <xf numFmtId="0" fontId="1" fillId="14" borderId="108" xfId="0" applyFont="1" applyFill="1" applyBorder="1"/>
    <xf numFmtId="0" fontId="1" fillId="14" borderId="108" xfId="0" quotePrefix="1" applyFont="1" applyFill="1" applyBorder="1"/>
    <xf numFmtId="0" fontId="1" fillId="14" borderId="109" xfId="0" applyFont="1" applyFill="1" applyBorder="1"/>
    <xf numFmtId="0" fontId="1" fillId="14" borderId="110" xfId="0" applyFont="1" applyFill="1" applyBorder="1"/>
    <xf numFmtId="9" fontId="1" fillId="14" borderId="110" xfId="0" applyNumberFormat="1" applyFont="1" applyFill="1" applyBorder="1"/>
    <xf numFmtId="9" fontId="1" fillId="14" borderId="111" xfId="0" applyNumberFormat="1" applyFont="1" applyFill="1" applyBorder="1"/>
    <xf numFmtId="0" fontId="1" fillId="14" borderId="108" xfId="0" applyFont="1" applyFill="1" applyBorder="1" applyAlignment="1"/>
    <xf numFmtId="0" fontId="1" fillId="14" borderId="108" xfId="0" quotePrefix="1" applyFont="1" applyFill="1" applyBorder="1" applyAlignment="1"/>
    <xf numFmtId="0" fontId="1" fillId="14" borderId="0" xfId="0" applyFont="1" applyFill="1"/>
    <xf numFmtId="0" fontId="1" fillId="14" borderId="0" xfId="0" applyFont="1" applyFill="1" applyAlignment="1">
      <alignment horizontal="left"/>
    </xf>
    <xf numFmtId="0" fontId="83" fillId="7" borderId="0" xfId="0" applyFont="1" applyFill="1" applyBorder="1" applyAlignment="1">
      <alignment vertical="center"/>
    </xf>
    <xf numFmtId="0" fontId="7" fillId="5" borderId="115" xfId="0" applyFont="1" applyFill="1" applyBorder="1" applyAlignment="1">
      <alignment horizontal="center" wrapText="1"/>
    </xf>
    <xf numFmtId="0" fontId="37" fillId="3" borderId="0" xfId="0" applyFont="1" applyFill="1" applyAlignment="1">
      <alignment horizontal="left" vertical="center"/>
    </xf>
    <xf numFmtId="0" fontId="11" fillId="6" borderId="0" xfId="8" applyNumberFormat="1" applyFont="1" applyFill="1" applyAlignment="1">
      <alignment horizontal="left" vertical="center" wrapText="1"/>
    </xf>
    <xf numFmtId="0" fontId="11" fillId="7" borderId="112" xfId="8" applyFont="1" applyFill="1" applyBorder="1" applyAlignment="1">
      <alignment horizontal="left" vertical="center" wrapText="1"/>
    </xf>
    <xf numFmtId="0" fontId="48" fillId="0" borderId="5" xfId="0" applyFont="1" applyBorder="1" applyAlignment="1">
      <alignment vertical="center"/>
    </xf>
    <xf numFmtId="0" fontId="48" fillId="0" borderId="0" xfId="0" applyFont="1" applyBorder="1" applyAlignment="1">
      <alignment vertical="center"/>
    </xf>
    <xf numFmtId="0" fontId="12" fillId="4" borderId="2" xfId="0" applyFont="1" applyFill="1" applyBorder="1" applyAlignment="1">
      <alignment horizontal="center" vertical="center" wrapText="1"/>
    </xf>
    <xf numFmtId="0" fontId="28" fillId="0" borderId="0" xfId="0" applyFont="1" applyAlignment="1">
      <alignment horizontal="left" vertical="center"/>
    </xf>
    <xf numFmtId="0" fontId="12" fillId="4" borderId="22"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34" fillId="0" borderId="0" xfId="0" quotePrefix="1" applyFont="1" applyFill="1" applyBorder="1" applyAlignment="1">
      <alignment horizontal="center" vertical="center"/>
    </xf>
    <xf numFmtId="0" fontId="12" fillId="0" borderId="0" xfId="0" applyFont="1" applyFill="1" applyBorder="1" applyAlignment="1">
      <alignment horizontal="center" vertical="center" wrapText="1"/>
    </xf>
    <xf numFmtId="0" fontId="4" fillId="0" borderId="0" xfId="0" applyFont="1" applyBorder="1" applyAlignment="1">
      <alignment vertical="center" wrapText="1"/>
    </xf>
    <xf numFmtId="0" fontId="15" fillId="0" borderId="49" xfId="0" applyFont="1" applyBorder="1" applyAlignment="1">
      <alignment horizontal="left" vertical="center"/>
    </xf>
    <xf numFmtId="0" fontId="37" fillId="3" borderId="0" xfId="0" applyFont="1" applyFill="1" applyBorder="1" applyAlignment="1">
      <alignment vertical="center"/>
    </xf>
    <xf numFmtId="0" fontId="42" fillId="3" borderId="0" xfId="0" applyFont="1" applyFill="1" applyBorder="1" applyAlignment="1">
      <alignment horizontal="center"/>
    </xf>
    <xf numFmtId="0" fontId="37" fillId="3" borderId="0" xfId="0" applyFont="1" applyFill="1" applyBorder="1" applyAlignment="1">
      <alignment horizontal="left" vertical="center"/>
    </xf>
    <xf numFmtId="0" fontId="23" fillId="3" borderId="0" xfId="0" applyFont="1" applyFill="1" applyBorder="1" applyAlignment="1">
      <alignment horizontal="center"/>
    </xf>
    <xf numFmtId="0" fontId="15" fillId="7" borderId="5"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2" fillId="3" borderId="0" xfId="0" applyFont="1" applyFill="1" applyAlignment="1">
      <alignment horizontal="right" vertical="center"/>
    </xf>
    <xf numFmtId="0" fontId="15" fillId="8" borderId="1" xfId="0" applyFont="1" applyFill="1" applyBorder="1" applyAlignment="1">
      <alignment horizontal="left" vertical="center" wrapText="1"/>
    </xf>
    <xf numFmtId="0" fontId="4" fillId="0" borderId="0" xfId="7" applyFont="1" applyFill="1" applyBorder="1" applyAlignment="1">
      <alignment vertical="center" wrapText="1"/>
    </xf>
    <xf numFmtId="0" fontId="12" fillId="9" borderId="3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22" fillId="17" borderId="0" xfId="0" applyFont="1" applyFill="1" applyBorder="1" applyAlignment="1">
      <alignment horizontal="left" vertical="center"/>
    </xf>
    <xf numFmtId="0" fontId="12" fillId="4" borderId="4" xfId="0" applyFont="1" applyFill="1" applyBorder="1" applyAlignment="1" applyProtection="1">
      <alignment horizontal="center" vertical="center" wrapText="1"/>
    </xf>
    <xf numFmtId="0" fontId="22" fillId="17" borderId="0" xfId="0" applyFont="1" applyFill="1" applyBorder="1" applyAlignment="1" applyProtection="1">
      <alignment vertical="center"/>
    </xf>
    <xf numFmtId="0" fontId="12" fillId="4" borderId="96" xfId="0" applyFont="1" applyFill="1" applyBorder="1" applyAlignment="1" applyProtection="1">
      <alignment horizontal="center" vertical="center"/>
    </xf>
    <xf numFmtId="0" fontId="12" fillId="4" borderId="96"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22" fillId="17" borderId="15" xfId="0" applyFont="1" applyFill="1" applyBorder="1" applyAlignment="1" applyProtection="1">
      <alignment vertical="center"/>
    </xf>
    <xf numFmtId="0" fontId="12" fillId="4" borderId="92" xfId="0" applyFont="1" applyFill="1" applyBorder="1" applyAlignment="1" applyProtection="1">
      <alignment horizontal="center" vertical="center"/>
    </xf>
    <xf numFmtId="0" fontId="4" fillId="8" borderId="1" xfId="0" applyFont="1" applyFill="1" applyBorder="1" applyAlignment="1">
      <alignment horizontal="left" vertical="center" wrapText="1"/>
    </xf>
    <xf numFmtId="0" fontId="4" fillId="8" borderId="19" xfId="0" applyFont="1" applyFill="1" applyBorder="1" applyAlignment="1">
      <alignment horizontal="left" vertical="center" wrapText="1"/>
    </xf>
    <xf numFmtId="0" fontId="12" fillId="7" borderId="135" xfId="0" applyFont="1" applyFill="1" applyBorder="1" applyAlignment="1" applyProtection="1">
      <alignment horizontal="center" vertical="center" wrapText="1"/>
    </xf>
    <xf numFmtId="0" fontId="12" fillId="7" borderId="137" xfId="0" applyFont="1" applyFill="1" applyBorder="1" applyAlignment="1" applyProtection="1">
      <alignment horizontal="center" vertical="center" wrapText="1"/>
    </xf>
    <xf numFmtId="0" fontId="14" fillId="0" borderId="0" xfId="0" applyFont="1" applyBorder="1" applyAlignment="1">
      <alignment horizontal="left" wrapText="1"/>
    </xf>
    <xf numFmtId="0" fontId="8" fillId="3" borderId="0" xfId="0" quotePrefix="1" applyFont="1" applyFill="1" applyBorder="1" applyAlignment="1">
      <alignment horizontal="left" vertical="center"/>
    </xf>
    <xf numFmtId="0" fontId="12" fillId="4" borderId="1" xfId="0" applyFont="1" applyFill="1" applyBorder="1" applyAlignment="1" applyProtection="1">
      <alignment horizontal="left" vertical="center" wrapText="1"/>
    </xf>
    <xf numFmtId="0" fontId="2" fillId="0" borderId="112" xfId="12" applyBorder="1" applyAlignment="1">
      <alignment horizontal="center" vertical="center"/>
    </xf>
    <xf numFmtId="167" fontId="97" fillId="0" borderId="92" xfId="10" quotePrefix="1" applyNumberFormat="1" applyFont="1" applyFill="1" applyBorder="1" applyAlignment="1" applyProtection="1">
      <alignment horizontal="left" vertical="center" wrapText="1"/>
      <protection locked="0"/>
    </xf>
    <xf numFmtId="0" fontId="83" fillId="7" borderId="0" xfId="0" applyFont="1" applyFill="1" applyBorder="1" applyAlignment="1">
      <alignment vertical="center"/>
    </xf>
    <xf numFmtId="0" fontId="1" fillId="7" borderId="143" xfId="12" applyFont="1" applyFill="1" applyBorder="1" applyAlignment="1">
      <alignment horizontal="left" vertical="center" wrapText="1"/>
    </xf>
    <xf numFmtId="0" fontId="2" fillId="7" borderId="0" xfId="12" applyFill="1" applyBorder="1" applyAlignment="1">
      <alignment horizontal="left" vertical="center" wrapText="1"/>
    </xf>
    <xf numFmtId="0" fontId="37" fillId="3" borderId="0" xfId="0" applyFont="1" applyFill="1" applyAlignment="1">
      <alignment horizontal="left" vertical="center"/>
    </xf>
    <xf numFmtId="0" fontId="23" fillId="4" borderId="1" xfId="0" applyFont="1" applyFill="1" applyBorder="1" applyAlignment="1">
      <alignment horizontal="left" vertical="center" wrapText="1" indent="1"/>
    </xf>
    <xf numFmtId="0" fontId="23" fillId="4" borderId="18" xfId="0" applyFont="1" applyFill="1" applyBorder="1" applyAlignment="1">
      <alignment horizontal="left" vertical="center" wrapText="1" indent="1"/>
    </xf>
    <xf numFmtId="0" fontId="23" fillId="4" borderId="19" xfId="0" applyFont="1" applyFill="1" applyBorder="1" applyAlignment="1">
      <alignment horizontal="left" vertical="center" wrapText="1" indent="1"/>
    </xf>
    <xf numFmtId="0" fontId="49" fillId="7" borderId="113" xfId="6" applyFont="1" applyFill="1" applyBorder="1" applyAlignment="1">
      <alignment horizontal="left" vertical="center" wrapText="1"/>
    </xf>
    <xf numFmtId="0" fontId="23" fillId="4" borderId="118" xfId="0" applyFont="1" applyFill="1" applyBorder="1" applyAlignment="1">
      <alignment horizontal="left" vertical="center" wrapText="1" indent="1"/>
    </xf>
    <xf numFmtId="0" fontId="23" fillId="4" borderId="119" xfId="0" applyFont="1" applyFill="1" applyBorder="1" applyAlignment="1">
      <alignment horizontal="left" vertical="center" wrapText="1" indent="1"/>
    </xf>
    <xf numFmtId="0" fontId="23" fillId="4" borderId="120" xfId="0" applyFont="1" applyFill="1" applyBorder="1" applyAlignment="1">
      <alignment horizontal="left" vertical="center" wrapText="1" indent="1"/>
    </xf>
    <xf numFmtId="0" fontId="7" fillId="5" borderId="115" xfId="0" applyFont="1" applyFill="1" applyBorder="1" applyAlignment="1">
      <alignment horizontal="center" wrapText="1"/>
    </xf>
    <xf numFmtId="0" fontId="7" fillId="5" borderId="116" xfId="0" applyFont="1" applyFill="1" applyBorder="1" applyAlignment="1">
      <alignment horizontal="center" wrapText="1"/>
    </xf>
    <xf numFmtId="0" fontId="49" fillId="7" borderId="112" xfId="6" applyFont="1" applyFill="1" applyBorder="1" applyAlignment="1">
      <alignment horizontal="left" vertical="center" wrapText="1"/>
    </xf>
    <xf numFmtId="0" fontId="11" fillId="6" borderId="0" xfId="8" applyNumberFormat="1" applyFont="1" applyFill="1" applyAlignment="1">
      <alignment horizontal="left" vertical="center" wrapText="1"/>
    </xf>
    <xf numFmtId="0" fontId="11" fillId="7" borderId="112" xfId="8" applyFont="1" applyFill="1" applyBorder="1" applyAlignment="1">
      <alignment horizontal="left" vertical="center" wrapText="1"/>
    </xf>
    <xf numFmtId="0" fontId="11" fillId="7" borderId="122" xfId="8" applyFont="1" applyFill="1" applyBorder="1" applyAlignment="1">
      <alignment horizontal="left" vertical="center"/>
    </xf>
    <xf numFmtId="0" fontId="11" fillId="7" borderId="117" xfId="8" applyFont="1" applyFill="1" applyBorder="1" applyAlignment="1">
      <alignment horizontal="left" vertical="center"/>
    </xf>
    <xf numFmtId="0" fontId="11" fillId="7" borderId="123" xfId="8" applyFont="1" applyFill="1" applyBorder="1" applyAlignment="1">
      <alignment horizontal="left" vertical="center"/>
    </xf>
    <xf numFmtId="0" fontId="66" fillId="0" borderId="121" xfId="0" applyFont="1" applyBorder="1" applyAlignment="1">
      <alignment horizontal="left" vertical="center" wrapText="1"/>
    </xf>
    <xf numFmtId="0" fontId="1" fillId="3" borderId="5" xfId="0" applyFont="1" applyFill="1" applyBorder="1" applyAlignment="1">
      <alignment horizontal="center"/>
    </xf>
    <xf numFmtId="0" fontId="1" fillId="3" borderId="0" xfId="0" applyFont="1" applyFill="1" applyBorder="1" applyAlignment="1">
      <alignment horizontal="center"/>
    </xf>
    <xf numFmtId="0" fontId="48" fillId="0" borderId="5" xfId="0" applyFont="1" applyBorder="1" applyAlignment="1">
      <alignment vertical="center"/>
    </xf>
    <xf numFmtId="0" fontId="48" fillId="0" borderId="0" xfId="0" applyFont="1" applyBorder="1" applyAlignment="1">
      <alignment vertical="center"/>
    </xf>
    <xf numFmtId="0" fontId="4" fillId="8" borderId="5" xfId="0" applyFont="1" applyFill="1" applyBorder="1" applyAlignment="1">
      <alignment horizontal="left" vertical="center" wrapText="1"/>
    </xf>
    <xf numFmtId="0" fontId="4" fillId="8" borderId="0" xfId="0" applyFont="1" applyFill="1" applyBorder="1" applyAlignment="1">
      <alignment horizontal="left" vertical="center" wrapText="1"/>
    </xf>
    <xf numFmtId="0" fontId="4" fillId="8" borderId="6" xfId="0" applyFont="1" applyFill="1" applyBorder="1" applyAlignment="1">
      <alignment horizontal="left" vertical="center" wrapText="1"/>
    </xf>
    <xf numFmtId="0" fontId="89" fillId="17" borderId="184" xfId="0" applyFont="1" applyFill="1" applyBorder="1" applyAlignment="1" applyProtection="1">
      <alignment horizontal="left" vertical="center" wrapText="1"/>
      <protection locked="0"/>
    </xf>
    <xf numFmtId="0" fontId="89" fillId="17" borderId="185" xfId="0" applyFont="1" applyFill="1" applyBorder="1" applyAlignment="1" applyProtection="1">
      <alignment horizontal="left" vertical="center" wrapText="1"/>
      <protection locked="0"/>
    </xf>
    <xf numFmtId="0" fontId="89" fillId="17" borderId="186" xfId="0" applyFont="1" applyFill="1" applyBorder="1" applyAlignment="1" applyProtection="1">
      <alignment horizontal="left" vertical="center" wrapText="1"/>
      <protection locked="0"/>
    </xf>
    <xf numFmtId="0" fontId="37" fillId="4" borderId="25" xfId="13" applyFont="1" applyFill="1" applyBorder="1" applyAlignment="1">
      <alignment horizontal="center" vertical="center"/>
    </xf>
    <xf numFmtId="0" fontId="37" fillId="4" borderId="15" xfId="13" applyFont="1" applyFill="1" applyBorder="1" applyAlignment="1">
      <alignment horizontal="center" vertical="center"/>
    </xf>
    <xf numFmtId="167" fontId="91" fillId="18" borderId="27" xfId="0" quotePrefix="1" applyNumberFormat="1" applyFont="1" applyFill="1" applyBorder="1" applyAlignment="1" applyProtection="1">
      <alignment horizontal="center" vertical="center" wrapText="1"/>
      <protection hidden="1"/>
    </xf>
    <xf numFmtId="167" fontId="91" fillId="18" borderId="15" xfId="0" quotePrefix="1" applyNumberFormat="1" applyFont="1" applyFill="1" applyBorder="1" applyAlignment="1" applyProtection="1">
      <alignment horizontal="center" vertical="center" wrapText="1"/>
      <protection hidden="1"/>
    </xf>
    <xf numFmtId="167" fontId="91" fillId="18" borderId="153" xfId="0" quotePrefix="1" applyNumberFormat="1" applyFont="1" applyFill="1" applyBorder="1" applyAlignment="1" applyProtection="1">
      <alignment horizontal="center" vertical="center" wrapText="1"/>
      <protection hidden="1"/>
    </xf>
    <xf numFmtId="167" fontId="91" fillId="18" borderId="5" xfId="0" quotePrefix="1" applyNumberFormat="1" applyFont="1" applyFill="1" applyBorder="1" applyAlignment="1" applyProtection="1">
      <alignment horizontal="center" vertical="center" wrapText="1"/>
      <protection hidden="1"/>
    </xf>
    <xf numFmtId="167" fontId="91" fillId="18" borderId="0" xfId="0" quotePrefix="1" applyNumberFormat="1" applyFont="1" applyFill="1" applyBorder="1" applyAlignment="1" applyProtection="1">
      <alignment horizontal="center" vertical="center" wrapText="1"/>
      <protection hidden="1"/>
    </xf>
    <xf numFmtId="0" fontId="12" fillId="4" borderId="22"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6" xfId="0" applyFont="1" applyFill="1" applyBorder="1" applyAlignment="1">
      <alignment horizontal="center" vertical="center" wrapText="1"/>
    </xf>
    <xf numFmtId="167" fontId="91" fillId="18" borderId="154" xfId="0" quotePrefix="1" applyNumberFormat="1" applyFont="1" applyFill="1" applyBorder="1" applyAlignment="1" applyProtection="1">
      <alignment horizontal="center" vertical="center" wrapText="1"/>
      <protection hidden="1"/>
    </xf>
    <xf numFmtId="167" fontId="91" fillId="18" borderId="155" xfId="0" quotePrefix="1" applyNumberFormat="1" applyFont="1" applyFill="1" applyBorder="1" applyAlignment="1" applyProtection="1">
      <alignment horizontal="center" vertical="center" wrapText="1"/>
      <protection hidden="1"/>
    </xf>
    <xf numFmtId="167" fontId="91" fillId="18" borderId="156" xfId="0" quotePrefix="1" applyNumberFormat="1" applyFont="1" applyFill="1" applyBorder="1" applyAlignment="1" applyProtection="1">
      <alignment horizontal="center" vertical="center" wrapText="1"/>
      <protection hidden="1"/>
    </xf>
    <xf numFmtId="167" fontId="91" fillId="18" borderId="157" xfId="0" quotePrefix="1" applyNumberFormat="1" applyFont="1" applyFill="1" applyBorder="1" applyAlignment="1" applyProtection="1">
      <alignment horizontal="left" vertical="center" wrapText="1"/>
      <protection hidden="1"/>
    </xf>
    <xf numFmtId="167" fontId="91" fillId="18" borderId="18" xfId="0" quotePrefix="1" applyNumberFormat="1" applyFont="1" applyFill="1" applyBorder="1" applyAlignment="1" applyProtection="1">
      <alignment horizontal="left" vertical="center" wrapText="1"/>
      <protection hidden="1"/>
    </xf>
    <xf numFmtId="167" fontId="91" fillId="18" borderId="158" xfId="0" quotePrefix="1" applyNumberFormat="1" applyFont="1" applyFill="1" applyBorder="1" applyAlignment="1" applyProtection="1">
      <alignment horizontal="left" vertical="center" wrapText="1"/>
      <protection hidden="1"/>
    </xf>
    <xf numFmtId="0" fontId="11" fillId="0" borderId="0" xfId="0" applyFont="1" applyFill="1" applyAlignment="1">
      <alignment horizontal="left" vertical="top" wrapText="1"/>
    </xf>
    <xf numFmtId="0" fontId="12" fillId="4" borderId="14"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4" fillId="4" borderId="11" xfId="0" applyFont="1" applyFill="1" applyBorder="1" applyAlignment="1">
      <alignment horizontal="center"/>
    </xf>
    <xf numFmtId="0" fontId="4" fillId="4" borderId="12"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0" fontId="4" fillId="9" borderId="18" xfId="0" applyFont="1" applyFill="1" applyBorder="1" applyAlignment="1"/>
    <xf numFmtId="0" fontId="4" fillId="9" borderId="19" xfId="0" applyFont="1" applyFill="1" applyBorder="1" applyAlignment="1"/>
    <xf numFmtId="0" fontId="23" fillId="4" borderId="21" xfId="0" applyFont="1" applyFill="1" applyBorder="1" applyAlignment="1">
      <alignment horizontal="center"/>
    </xf>
    <xf numFmtId="0" fontId="23" fillId="4" borderId="12" xfId="0" applyFont="1" applyFill="1" applyBorder="1" applyAlignment="1">
      <alignment horizontal="center"/>
    </xf>
    <xf numFmtId="0" fontId="23" fillId="4" borderId="5" xfId="0" applyFont="1" applyFill="1" applyBorder="1" applyAlignment="1">
      <alignment horizontal="center"/>
    </xf>
    <xf numFmtId="0" fontId="23" fillId="4" borderId="24" xfId="0" applyFont="1" applyFill="1" applyBorder="1" applyAlignment="1">
      <alignment horizontal="center"/>
    </xf>
    <xf numFmtId="0" fontId="23" fillId="4" borderId="27" xfId="0" applyFont="1" applyFill="1" applyBorder="1" applyAlignment="1">
      <alignment horizontal="center"/>
    </xf>
    <xf numFmtId="0" fontId="23" fillId="4" borderId="16" xfId="0" applyFont="1" applyFill="1" applyBorder="1" applyAlignment="1">
      <alignment horizontal="center"/>
    </xf>
    <xf numFmtId="0" fontId="23" fillId="9" borderId="29" xfId="0" applyFont="1" applyFill="1" applyBorder="1" applyAlignment="1">
      <alignment horizontal="center"/>
    </xf>
    <xf numFmtId="0" fontId="23" fillId="9" borderId="30" xfId="0" applyFont="1" applyFill="1" applyBorder="1" applyAlignment="1">
      <alignment horizontal="center"/>
    </xf>
    <xf numFmtId="0" fontId="23" fillId="9" borderId="27" xfId="0" applyFont="1" applyFill="1" applyBorder="1" applyAlignment="1">
      <alignment horizontal="center"/>
    </xf>
    <xf numFmtId="0" fontId="23" fillId="9" borderId="16" xfId="0" applyFont="1" applyFill="1" applyBorder="1" applyAlignment="1">
      <alignment horizontal="center"/>
    </xf>
    <xf numFmtId="0" fontId="28" fillId="0" borderId="0" xfId="0" applyFont="1" applyAlignment="1">
      <alignment horizontal="left" vertical="center"/>
    </xf>
    <xf numFmtId="0" fontId="28" fillId="0" borderId="9" xfId="0" applyFont="1" applyBorder="1" applyAlignment="1">
      <alignment horizontal="left" vertical="center"/>
    </xf>
    <xf numFmtId="0" fontId="15" fillId="8" borderId="1" xfId="0" applyFont="1" applyFill="1" applyBorder="1" applyAlignment="1">
      <alignment horizontal="left" vertical="center"/>
    </xf>
    <xf numFmtId="0" fontId="15" fillId="8" borderId="19" xfId="0" applyFont="1" applyFill="1" applyBorder="1" applyAlignment="1">
      <alignment horizontal="left" vertical="center"/>
    </xf>
    <xf numFmtId="0" fontId="15" fillId="8" borderId="18" xfId="0" applyFont="1" applyFill="1" applyBorder="1" applyAlignment="1">
      <alignment horizontal="left" vertical="center"/>
    </xf>
    <xf numFmtId="0" fontId="12" fillId="4" borderId="36"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4" fillId="4" borderId="21" xfId="0" applyFont="1" applyFill="1" applyBorder="1" applyAlignment="1"/>
    <xf numFmtId="0" fontId="4" fillId="4" borderId="12" xfId="0" applyFont="1" applyFill="1" applyBorder="1" applyAlignment="1"/>
    <xf numFmtId="0" fontId="4" fillId="4" borderId="39" xfId="0" applyFont="1" applyFill="1" applyBorder="1" applyAlignment="1"/>
    <xf numFmtId="0" fontId="4" fillId="4" borderId="40" xfId="0" applyFont="1" applyFill="1" applyBorder="1" applyAlignment="1"/>
    <xf numFmtId="0" fontId="4" fillId="9" borderId="43" xfId="0" applyFont="1" applyFill="1" applyBorder="1" applyAlignment="1"/>
    <xf numFmtId="0" fontId="4" fillId="9" borderId="44" xfId="0" applyFont="1" applyFill="1" applyBorder="1" applyAlignment="1"/>
    <xf numFmtId="0" fontId="11" fillId="7" borderId="0" xfId="0" applyFont="1" applyFill="1" applyAlignment="1">
      <alignment horizontal="left" vertical="top" wrapText="1"/>
    </xf>
    <xf numFmtId="0" fontId="37" fillId="3" borderId="0" xfId="0" applyFont="1" applyFill="1" applyBorder="1" applyAlignment="1">
      <alignment vertical="center"/>
    </xf>
    <xf numFmtId="0" fontId="4" fillId="18" borderId="9" xfId="0" applyFont="1" applyFill="1" applyBorder="1" applyAlignment="1"/>
    <xf numFmtId="167" fontId="4" fillId="18" borderId="9" xfId="0" applyNumberFormat="1" applyFont="1" applyFill="1" applyBorder="1" applyAlignment="1"/>
    <xf numFmtId="0" fontId="42" fillId="3" borderId="0" xfId="0" applyFont="1" applyFill="1" applyBorder="1" applyAlignment="1">
      <alignment horizontal="center"/>
    </xf>
    <xf numFmtId="0" fontId="4" fillId="0" borderId="0" xfId="0" applyFont="1" applyAlignment="1">
      <alignment vertical="center" wrapText="1"/>
    </xf>
    <xf numFmtId="0" fontId="4" fillId="0" borderId="18" xfId="0" applyFont="1" applyBorder="1" applyAlignment="1">
      <alignment vertical="center" wrapText="1"/>
    </xf>
    <xf numFmtId="0" fontId="28" fillId="0" borderId="0" xfId="0" applyFont="1" applyBorder="1" applyAlignment="1">
      <alignment horizontal="left" vertical="center"/>
    </xf>
    <xf numFmtId="0" fontId="12" fillId="0" borderId="0" xfId="0" applyFont="1" applyFill="1" applyBorder="1" applyAlignment="1">
      <alignment horizontal="center" vertical="center" wrapText="1"/>
    </xf>
    <xf numFmtId="0" fontId="4" fillId="0" borderId="0" xfId="0" applyFont="1" applyBorder="1" applyAlignment="1">
      <alignment vertical="center" wrapText="1"/>
    </xf>
    <xf numFmtId="0" fontId="39" fillId="0" borderId="0" xfId="0" quotePrefix="1" applyFont="1" applyFill="1" applyBorder="1" applyAlignment="1">
      <alignment horizontal="center" vertical="center"/>
    </xf>
    <xf numFmtId="0" fontId="39" fillId="0" borderId="0" xfId="0" quotePrefix="1" applyFont="1" applyFill="1" applyBorder="1" applyAlignment="1">
      <alignment horizontal="center" vertical="center" wrapText="1"/>
    </xf>
    <xf numFmtId="0" fontId="15" fillId="0" borderId="49" xfId="0" applyFont="1" applyBorder="1" applyAlignment="1">
      <alignment horizontal="left" vertical="center"/>
    </xf>
    <xf numFmtId="0" fontId="15" fillId="0" borderId="8" xfId="0" applyFont="1" applyBorder="1" applyAlignment="1">
      <alignment horizontal="left"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02" fillId="4" borderId="0" xfId="0" applyFont="1" applyFill="1" applyBorder="1" applyAlignment="1">
      <alignment horizontal="center" vertical="center"/>
    </xf>
    <xf numFmtId="0" fontId="102" fillId="4" borderId="24" xfId="0" applyFont="1" applyFill="1" applyBorder="1" applyAlignment="1">
      <alignment horizontal="center" vertical="center"/>
    </xf>
    <xf numFmtId="0" fontId="12" fillId="4" borderId="1" xfId="0" applyFont="1" applyFill="1" applyBorder="1" applyAlignment="1">
      <alignment horizontal="left" vertical="center"/>
    </xf>
    <xf numFmtId="0" fontId="12" fillId="4" borderId="18" xfId="0" applyFont="1" applyFill="1" applyBorder="1" applyAlignment="1">
      <alignment horizontal="left" vertical="center"/>
    </xf>
    <xf numFmtId="0" fontId="34" fillId="0" borderId="0" xfId="0" quotePrefix="1" applyFont="1" applyFill="1" applyBorder="1" applyAlignment="1">
      <alignment horizontal="center" vertical="center"/>
    </xf>
    <xf numFmtId="167" fontId="4" fillId="18" borderId="151" xfId="0" applyNumberFormat="1" applyFont="1" applyFill="1" applyBorder="1" applyAlignment="1">
      <alignment horizontal="center"/>
    </xf>
    <xf numFmtId="167" fontId="4" fillId="18" borderId="47" xfId="0" applyNumberFormat="1" applyFont="1" applyFill="1" applyBorder="1" applyAlignment="1">
      <alignment horizontal="center"/>
    </xf>
    <xf numFmtId="167" fontId="4" fillId="18" borderId="152" xfId="0" applyNumberFormat="1" applyFont="1" applyFill="1" applyBorder="1" applyAlignment="1">
      <alignment horizontal="center"/>
    </xf>
    <xf numFmtId="0" fontId="12" fillId="4" borderId="15" xfId="0" applyFont="1" applyFill="1" applyBorder="1" applyAlignment="1">
      <alignment horizontal="left" vertical="center"/>
    </xf>
    <xf numFmtId="0" fontId="37" fillId="3" borderId="0" xfId="0" applyFont="1" applyFill="1" applyBorder="1" applyAlignment="1">
      <alignment horizontal="left" vertical="center"/>
    </xf>
    <xf numFmtId="0" fontId="12" fillId="4" borderId="50"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23" fillId="3" borderId="0" xfId="0" applyFont="1" applyFill="1" applyBorder="1" applyAlignment="1">
      <alignment horizontal="center"/>
    </xf>
    <xf numFmtId="0" fontId="12" fillId="4" borderId="4"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4" fillId="0" borderId="6" xfId="7" applyFont="1" applyFill="1" applyBorder="1" applyAlignment="1">
      <alignment vertical="center" wrapText="1"/>
    </xf>
    <xf numFmtId="0" fontId="4" fillId="0" borderId="0" xfId="0" applyFont="1" applyAlignment="1">
      <alignment horizontal="left" vertical="top" wrapText="1"/>
    </xf>
    <xf numFmtId="0" fontId="12" fillId="3" borderId="0" xfId="0" applyFont="1" applyFill="1" applyAlignment="1">
      <alignment horizontal="right" vertical="center"/>
    </xf>
    <xf numFmtId="0" fontId="7" fillId="4" borderId="21" xfId="0" applyFont="1" applyFill="1" applyBorder="1" applyAlignment="1"/>
    <xf numFmtId="0" fontId="7" fillId="4" borderId="60" xfId="0" applyFont="1" applyFill="1" applyBorder="1" applyAlignment="1"/>
    <xf numFmtId="0" fontId="7" fillId="4" borderId="5" xfId="0" applyFont="1" applyFill="1" applyBorder="1" applyAlignment="1"/>
    <xf numFmtId="0" fontId="7" fillId="4" borderId="63" xfId="0" applyFont="1" applyFill="1" applyBorder="1" applyAlignment="1"/>
    <xf numFmtId="0" fontId="7" fillId="4" borderId="66" xfId="0" applyFont="1" applyFill="1" applyBorder="1" applyAlignment="1"/>
    <xf numFmtId="0" fontId="7" fillId="4" borderId="67" xfId="0" applyFont="1" applyFill="1" applyBorder="1" applyAlignment="1"/>
    <xf numFmtId="0" fontId="4" fillId="7" borderId="49"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15" fillId="8" borderId="1" xfId="0" applyFont="1" applyFill="1" applyBorder="1" applyAlignment="1">
      <alignment horizontal="left" vertical="center" wrapText="1"/>
    </xf>
    <xf numFmtId="0" fontId="15" fillId="8" borderId="18" xfId="0" applyFont="1" applyFill="1" applyBorder="1" applyAlignment="1">
      <alignment horizontal="left" vertical="center" wrapText="1"/>
    </xf>
    <xf numFmtId="0" fontId="4" fillId="18" borderId="1" xfId="0" applyFont="1" applyFill="1" applyBorder="1" applyAlignment="1"/>
    <xf numFmtId="0" fontId="4" fillId="18" borderId="18" xfId="0" applyFont="1" applyFill="1" applyBorder="1" applyAlignment="1"/>
    <xf numFmtId="0" fontId="4" fillId="18" borderId="28" xfId="0" applyFont="1" applyFill="1" applyBorder="1" applyAlignment="1"/>
    <xf numFmtId="0" fontId="12" fillId="4" borderId="61" xfId="0" applyFont="1" applyFill="1" applyBorder="1" applyAlignment="1">
      <alignment horizontal="center" vertical="center" wrapText="1"/>
    </xf>
    <xf numFmtId="0" fontId="12" fillId="4" borderId="62" xfId="0" applyFont="1" applyFill="1" applyBorder="1" applyAlignment="1">
      <alignment horizontal="center" vertical="center" wrapText="1"/>
    </xf>
    <xf numFmtId="0" fontId="4" fillId="0" borderId="0" xfId="7" applyFont="1" applyFill="1" applyBorder="1" applyAlignment="1">
      <alignment vertical="center" wrapText="1"/>
    </xf>
    <xf numFmtId="0" fontId="23" fillId="9" borderId="29" xfId="0" applyFont="1" applyFill="1" applyBorder="1" applyAlignment="1"/>
    <xf numFmtId="0" fontId="23" fillId="9" borderId="30" xfId="0" applyFont="1" applyFill="1" applyBorder="1" applyAlignment="1"/>
    <xf numFmtId="0" fontId="4" fillId="9" borderId="29" xfId="0" applyFont="1" applyFill="1" applyBorder="1" applyAlignment="1"/>
    <xf numFmtId="0" fontId="4" fillId="9" borderId="30" xfId="0" applyFont="1" applyFill="1" applyBorder="1" applyAlignment="1"/>
    <xf numFmtId="0" fontId="15" fillId="7" borderId="5"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7" fillId="9" borderId="68" xfId="0" applyFont="1" applyFill="1" applyBorder="1" applyAlignment="1"/>
    <xf numFmtId="0" fontId="7" fillId="9" borderId="69" xfId="0" applyFont="1" applyFill="1" applyBorder="1" applyAlignment="1"/>
    <xf numFmtId="0" fontId="12" fillId="4" borderId="64"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28" fillId="17" borderId="0" xfId="0" applyFont="1" applyFill="1" applyAlignment="1">
      <alignment vertical="center"/>
    </xf>
    <xf numFmtId="0" fontId="28" fillId="17" borderId="9" xfId="0" applyFont="1" applyFill="1" applyBorder="1" applyAlignment="1">
      <alignment vertical="center"/>
    </xf>
    <xf numFmtId="0" fontId="23" fillId="4" borderId="58" xfId="0" applyFont="1" applyFill="1" applyBorder="1" applyAlignment="1">
      <alignment horizontal="center"/>
    </xf>
    <xf numFmtId="0" fontId="23" fillId="4" borderId="13" xfId="0" applyFont="1" applyFill="1" applyBorder="1" applyAlignment="1">
      <alignment horizontal="center"/>
    </xf>
    <xf numFmtId="0" fontId="23" fillId="4" borderId="48" xfId="0" applyFont="1" applyFill="1" applyBorder="1" applyAlignment="1">
      <alignment horizontal="center"/>
    </xf>
    <xf numFmtId="0" fontId="23" fillId="4" borderId="2" xfId="0" applyFont="1" applyFill="1" applyBorder="1" applyAlignment="1">
      <alignment horizontal="center"/>
    </xf>
    <xf numFmtId="0" fontId="28" fillId="17" borderId="0" xfId="0" applyFont="1" applyFill="1" applyBorder="1" applyAlignment="1">
      <alignment horizontal="left" vertical="center"/>
    </xf>
    <xf numFmtId="0" fontId="4" fillId="4" borderId="58" xfId="0" applyFont="1" applyFill="1" applyBorder="1" applyAlignment="1">
      <alignment horizontal="center"/>
    </xf>
    <xf numFmtId="0" fontId="4" fillId="4" borderId="13" xfId="0" applyFont="1" applyFill="1" applyBorder="1" applyAlignment="1">
      <alignment horizontal="center"/>
    </xf>
    <xf numFmtId="0" fontId="4" fillId="4" borderId="48" xfId="0" applyFont="1" applyFill="1" applyBorder="1" applyAlignment="1">
      <alignment horizontal="center"/>
    </xf>
    <xf numFmtId="0" fontId="4" fillId="4" borderId="2" xfId="0" applyFont="1" applyFill="1" applyBorder="1" applyAlignment="1">
      <alignment horizontal="center"/>
    </xf>
    <xf numFmtId="0" fontId="15" fillId="4" borderId="14"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4" fillId="7" borderId="5" xfId="0" applyFont="1" applyFill="1" applyBorder="1" applyAlignment="1">
      <alignment horizontal="left" vertical="top" wrapText="1"/>
    </xf>
    <xf numFmtId="0" fontId="14" fillId="7" borderId="0" xfId="0" applyFont="1" applyFill="1" applyBorder="1" applyAlignment="1">
      <alignment horizontal="left" vertical="top" wrapText="1"/>
    </xf>
    <xf numFmtId="0" fontId="15" fillId="18" borderId="18" xfId="0" applyFont="1" applyFill="1" applyBorder="1" applyAlignment="1">
      <alignment horizontal="left" vertical="center" wrapText="1"/>
    </xf>
    <xf numFmtId="0" fontId="15" fillId="18" borderId="28" xfId="0" applyFont="1" applyFill="1" applyBorder="1" applyAlignment="1">
      <alignment horizontal="left" vertical="center" wrapText="1"/>
    </xf>
    <xf numFmtId="0" fontId="12" fillId="9" borderId="75"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4" borderId="72" xfId="0" applyFont="1" applyFill="1" applyBorder="1" applyAlignment="1">
      <alignment horizontal="center" vertical="center"/>
    </xf>
    <xf numFmtId="0" fontId="12" fillId="4" borderId="54" xfId="0" applyFont="1" applyFill="1" applyBorder="1" applyAlignment="1">
      <alignment horizontal="center" vertical="center"/>
    </xf>
    <xf numFmtId="0" fontId="12" fillId="4" borderId="73" xfId="0" applyFont="1" applyFill="1" applyBorder="1" applyAlignment="1">
      <alignment horizontal="center" vertical="center" wrapText="1"/>
    </xf>
    <xf numFmtId="0" fontId="12" fillId="4" borderId="74" xfId="0" applyFont="1" applyFill="1" applyBorder="1" applyAlignment="1">
      <alignment horizontal="center" vertical="center" wrapText="1"/>
    </xf>
    <xf numFmtId="0" fontId="12" fillId="4" borderId="21" xfId="0" applyFont="1" applyFill="1" applyBorder="1" applyAlignment="1">
      <alignment horizontal="center" vertical="top"/>
    </xf>
    <xf numFmtId="0" fontId="12" fillId="4" borderId="12" xfId="0" applyFont="1" applyFill="1" applyBorder="1" applyAlignment="1">
      <alignment horizontal="center" vertical="top"/>
    </xf>
    <xf numFmtId="0" fontId="12" fillId="4" borderId="27" xfId="0" applyFont="1" applyFill="1" applyBorder="1" applyAlignment="1">
      <alignment horizontal="center" vertical="top"/>
    </xf>
    <xf numFmtId="0" fontId="12" fillId="4" borderId="16" xfId="0" applyFont="1" applyFill="1" applyBorder="1" applyAlignment="1">
      <alignment horizontal="center" vertical="top"/>
    </xf>
    <xf numFmtId="0" fontId="12" fillId="4" borderId="72"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28" fillId="17" borderId="0" xfId="0" applyFont="1" applyFill="1" applyAlignment="1" applyProtection="1">
      <alignment vertical="center"/>
    </xf>
    <xf numFmtId="0" fontId="28" fillId="0" borderId="0" xfId="0" applyFont="1" applyAlignment="1">
      <alignment vertical="center"/>
    </xf>
    <xf numFmtId="0" fontId="12" fillId="4" borderId="0" xfId="0" applyFont="1" applyFill="1" applyBorder="1" applyAlignment="1">
      <alignment horizontal="center" vertical="top"/>
    </xf>
    <xf numFmtId="0" fontId="12" fillId="4" borderId="24" xfId="0" applyFont="1" applyFill="1" applyBorder="1" applyAlignment="1">
      <alignment horizontal="center" vertical="top"/>
    </xf>
    <xf numFmtId="0" fontId="12" fillId="4" borderId="15" xfId="0" applyFont="1" applyFill="1" applyBorder="1" applyAlignment="1">
      <alignment horizontal="center" vertical="top"/>
    </xf>
    <xf numFmtId="0" fontId="12" fillId="4" borderId="52" xfId="0" applyFont="1" applyFill="1" applyBorder="1" applyAlignment="1">
      <alignment horizontal="center" vertical="center"/>
    </xf>
    <xf numFmtId="0" fontId="22" fillId="17" borderId="0" xfId="0" applyFont="1" applyFill="1" applyBorder="1" applyAlignment="1">
      <alignment horizontal="left" vertical="center"/>
    </xf>
    <xf numFmtId="0" fontId="11" fillId="0" borderId="103" xfId="0" applyFont="1" applyFill="1" applyBorder="1" applyAlignment="1">
      <alignment horizontal="left" vertical="top" wrapText="1"/>
    </xf>
    <xf numFmtId="0" fontId="11" fillId="0" borderId="81" xfId="0" applyFont="1" applyFill="1" applyBorder="1" applyAlignment="1">
      <alignment horizontal="left" vertical="top" wrapText="1"/>
    </xf>
    <xf numFmtId="0" fontId="11" fillId="0" borderId="79" xfId="0" applyFont="1" applyFill="1" applyBorder="1" applyAlignment="1">
      <alignment horizontal="left" vertical="top" wrapText="1"/>
    </xf>
    <xf numFmtId="0" fontId="11" fillId="17" borderId="103" xfId="0" applyFont="1" applyFill="1" applyBorder="1" applyAlignment="1" applyProtection="1">
      <alignment horizontal="left" wrapText="1"/>
      <protection locked="0"/>
    </xf>
    <xf numFmtId="0" fontId="11" fillId="17" borderId="81" xfId="0" applyFont="1" applyFill="1" applyBorder="1" applyAlignment="1" applyProtection="1">
      <alignment horizontal="left"/>
      <protection locked="0"/>
    </xf>
    <xf numFmtId="0" fontId="11" fillId="17" borderId="92" xfId="0" applyFont="1" applyFill="1" applyBorder="1" applyAlignment="1" applyProtection="1">
      <alignment horizontal="left"/>
      <protection locked="0"/>
    </xf>
    <xf numFmtId="0" fontId="22" fillId="17" borderId="82" xfId="0" applyFont="1" applyFill="1" applyBorder="1" applyAlignment="1" applyProtection="1">
      <alignment horizontal="center" vertical="center"/>
    </xf>
    <xf numFmtId="0" fontId="22" fillId="17" borderId="83" xfId="0" applyFont="1" applyFill="1" applyBorder="1" applyAlignment="1" applyProtection="1">
      <alignment horizontal="center" vertical="center"/>
    </xf>
    <xf numFmtId="0" fontId="22" fillId="17" borderId="84" xfId="0" applyFont="1" applyFill="1" applyBorder="1" applyAlignment="1" applyProtection="1">
      <alignment horizontal="center" vertical="center"/>
    </xf>
    <xf numFmtId="0" fontId="22" fillId="17" borderId="86" xfId="0" applyFont="1" applyFill="1" applyBorder="1" applyAlignment="1" applyProtection="1">
      <alignment horizontal="center" vertical="center"/>
    </xf>
    <xf numFmtId="0" fontId="22" fillId="17" borderId="87" xfId="0" applyFont="1" applyFill="1" applyBorder="1" applyAlignment="1" applyProtection="1">
      <alignment horizontal="center" vertical="center"/>
    </xf>
    <xf numFmtId="0" fontId="22" fillId="17" borderId="88" xfId="0" applyFont="1" applyFill="1" applyBorder="1" applyAlignment="1" applyProtection="1">
      <alignment horizontal="center" vertical="center"/>
    </xf>
    <xf numFmtId="0" fontId="22" fillId="17" borderId="0" xfId="0" applyFont="1" applyFill="1" applyBorder="1" applyAlignment="1" applyProtection="1">
      <alignment vertical="center"/>
    </xf>
    <xf numFmtId="0" fontId="4" fillId="0" borderId="103" xfId="0" applyFont="1" applyBorder="1" applyAlignment="1" applyProtection="1">
      <alignment horizontal="left" wrapText="1"/>
      <protection locked="0"/>
    </xf>
    <xf numFmtId="0" fontId="4" fillId="0" borderId="81" xfId="0" applyFont="1" applyBorder="1" applyAlignment="1" applyProtection="1">
      <alignment horizontal="left"/>
      <protection locked="0"/>
    </xf>
    <xf numFmtId="0" fontId="4" fillId="0" borderId="92" xfId="0" applyFont="1" applyBorder="1" applyAlignment="1" applyProtection="1">
      <alignment horizontal="left"/>
      <protection locked="0"/>
    </xf>
    <xf numFmtId="167" fontId="11" fillId="17" borderId="1" xfId="0" quotePrefix="1" applyNumberFormat="1" applyFont="1" applyFill="1" applyBorder="1" applyAlignment="1" applyProtection="1">
      <alignment horizontal="left" vertical="center" wrapText="1"/>
      <protection hidden="1"/>
    </xf>
    <xf numFmtId="167" fontId="11" fillId="17" borderId="18" xfId="0" quotePrefix="1" applyNumberFormat="1" applyFont="1" applyFill="1" applyBorder="1" applyAlignment="1" applyProtection="1">
      <alignment horizontal="left" vertical="center" wrapText="1"/>
      <protection hidden="1"/>
    </xf>
    <xf numFmtId="0" fontId="22" fillId="17" borderId="1" xfId="0" applyFont="1" applyFill="1" applyBorder="1" applyAlignment="1">
      <alignment horizontal="left" vertical="center" wrapText="1"/>
    </xf>
    <xf numFmtId="0" fontId="22" fillId="17" borderId="19" xfId="0" applyFont="1" applyFill="1" applyBorder="1" applyAlignment="1">
      <alignment horizontal="left" vertical="center" wrapText="1"/>
    </xf>
    <xf numFmtId="167" fontId="11" fillId="17" borderId="159" xfId="0" quotePrefix="1" applyNumberFormat="1" applyFont="1" applyFill="1" applyBorder="1" applyAlignment="1" applyProtection="1">
      <alignment horizontal="left" vertical="center" wrapText="1"/>
      <protection hidden="1"/>
    </xf>
    <xf numFmtId="167" fontId="11" fillId="17" borderId="160" xfId="0" quotePrefix="1" applyNumberFormat="1" applyFont="1" applyFill="1" applyBorder="1" applyAlignment="1" applyProtection="1">
      <alignment horizontal="left" vertical="center" wrapText="1"/>
      <protection hidden="1"/>
    </xf>
    <xf numFmtId="167" fontId="11" fillId="17" borderId="161" xfId="0" quotePrefix="1" applyNumberFormat="1" applyFont="1" applyFill="1" applyBorder="1" applyAlignment="1" applyProtection="1">
      <alignment horizontal="left" vertical="center" wrapText="1"/>
      <protection hidden="1"/>
    </xf>
    <xf numFmtId="167" fontId="11" fillId="17" borderId="91" xfId="0" quotePrefix="1" applyNumberFormat="1" applyFont="1" applyFill="1" applyBorder="1" applyAlignment="1" applyProtection="1">
      <alignment horizontal="left" vertical="center" wrapText="1"/>
      <protection hidden="1"/>
    </xf>
    <xf numFmtId="167" fontId="11" fillId="17" borderId="81" xfId="0" quotePrefix="1" applyNumberFormat="1" applyFont="1" applyFill="1" applyBorder="1" applyAlignment="1" applyProtection="1">
      <alignment horizontal="left" vertical="center" wrapText="1"/>
      <protection hidden="1"/>
    </xf>
    <xf numFmtId="167" fontId="11" fillId="17" borderId="162" xfId="0" quotePrefix="1" applyNumberFormat="1" applyFont="1" applyFill="1" applyBorder="1" applyAlignment="1" applyProtection="1">
      <alignment horizontal="left" vertical="center" wrapText="1"/>
      <protection hidden="1"/>
    </xf>
    <xf numFmtId="0" fontId="12" fillId="4" borderId="4" xfId="0" applyFont="1" applyFill="1" applyBorder="1" applyAlignment="1" applyProtection="1">
      <alignment horizontal="center" vertical="center" wrapText="1"/>
    </xf>
    <xf numFmtId="0" fontId="12" fillId="4" borderId="54"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0" fontId="12" fillId="4" borderId="3" xfId="0" applyFont="1" applyFill="1" applyBorder="1" applyAlignment="1" applyProtection="1">
      <alignment horizontal="center" vertical="center" wrapText="1"/>
    </xf>
    <xf numFmtId="0" fontId="12" fillId="4" borderId="80"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wrapText="1"/>
    </xf>
    <xf numFmtId="0" fontId="11" fillId="17" borderId="103" xfId="0" applyFont="1" applyFill="1" applyBorder="1" applyAlignment="1">
      <alignment horizontal="left" wrapText="1"/>
    </xf>
    <xf numFmtId="0" fontId="11" fillId="17" borderId="81" xfId="0" applyFont="1" applyFill="1" applyBorder="1" applyAlignment="1">
      <alignment horizontal="left" wrapText="1"/>
    </xf>
    <xf numFmtId="0" fontId="11" fillId="17" borderId="79" xfId="0" applyFont="1" applyFill="1" applyBorder="1" applyAlignment="1">
      <alignment horizontal="left" wrapText="1"/>
    </xf>
    <xf numFmtId="0" fontId="22" fillId="17" borderId="34" xfId="0" applyFont="1" applyFill="1" applyBorder="1" applyAlignment="1" applyProtection="1">
      <alignment horizontal="left" vertical="center"/>
    </xf>
    <xf numFmtId="0" fontId="22" fillId="17" borderId="24" xfId="0" applyFont="1" applyFill="1" applyBorder="1" applyAlignment="1" applyProtection="1">
      <alignment horizontal="left" vertical="center"/>
    </xf>
    <xf numFmtId="0" fontId="22" fillId="17" borderId="25" xfId="0" applyFont="1" applyFill="1" applyBorder="1" applyAlignment="1" applyProtection="1">
      <alignment horizontal="left" vertical="center"/>
    </xf>
    <xf numFmtId="0" fontId="22" fillId="17" borderId="15" xfId="0" applyFont="1" applyFill="1" applyBorder="1" applyAlignment="1" applyProtection="1">
      <alignment horizontal="left" vertical="center"/>
    </xf>
    <xf numFmtId="0" fontId="22" fillId="17" borderId="1" xfId="0" applyFont="1" applyFill="1" applyBorder="1" applyAlignment="1" applyProtection="1">
      <alignment horizontal="left" vertical="center"/>
    </xf>
    <xf numFmtId="0" fontId="22" fillId="17" borderId="19" xfId="0" applyFont="1" applyFill="1" applyBorder="1" applyAlignment="1" applyProtection="1">
      <alignment horizontal="left" vertical="center"/>
    </xf>
    <xf numFmtId="0" fontId="12" fillId="4" borderId="4" xfId="0" applyFont="1" applyFill="1" applyBorder="1" applyAlignment="1" applyProtection="1">
      <alignment horizontal="center" vertical="center"/>
    </xf>
    <xf numFmtId="0" fontId="12" fillId="4" borderId="54" xfId="0" applyFont="1" applyFill="1" applyBorder="1" applyAlignment="1" applyProtection="1">
      <alignment horizontal="center" vertical="center"/>
    </xf>
    <xf numFmtId="170" fontId="19" fillId="12" borderId="1" xfId="0" applyNumberFormat="1" applyFont="1" applyFill="1" applyBorder="1" applyAlignment="1" applyProtection="1">
      <alignment horizontal="center" vertical="center" wrapText="1"/>
    </xf>
    <xf numFmtId="170" fontId="19" fillId="12" borderId="18" xfId="0" applyNumberFormat="1" applyFont="1" applyFill="1" applyBorder="1" applyAlignment="1" applyProtection="1">
      <alignment horizontal="center" vertical="center" wrapText="1"/>
    </xf>
    <xf numFmtId="170" fontId="19" fillId="12" borderId="19" xfId="0" applyNumberFormat="1" applyFont="1" applyFill="1" applyBorder="1" applyAlignment="1" applyProtection="1">
      <alignment horizontal="center" vertical="center" wrapText="1"/>
    </xf>
    <xf numFmtId="0" fontId="4" fillId="0" borderId="103" xfId="0" applyFont="1" applyBorder="1" applyAlignment="1">
      <alignment horizontal="left" wrapText="1"/>
    </xf>
    <xf numFmtId="0" fontId="4" fillId="0" borderId="81" xfId="0" applyFont="1" applyBorder="1" applyAlignment="1">
      <alignment horizontal="left" wrapText="1"/>
    </xf>
    <xf numFmtId="0" fontId="4" fillId="0" borderId="79" xfId="0" applyFont="1" applyBorder="1" applyAlignment="1">
      <alignment horizontal="left" wrapText="1"/>
    </xf>
    <xf numFmtId="0" fontId="12" fillId="4" borderId="96" xfId="0" applyFont="1" applyFill="1" applyBorder="1" applyAlignment="1" applyProtection="1">
      <alignment horizontal="center" vertical="center"/>
    </xf>
    <xf numFmtId="0" fontId="12" fillId="4" borderId="96" xfId="0" applyFont="1" applyFill="1" applyBorder="1" applyAlignment="1" applyProtection="1">
      <alignment horizontal="center" vertical="center" wrapText="1"/>
    </xf>
    <xf numFmtId="0" fontId="12" fillId="4" borderId="103" xfId="0" applyFont="1" applyFill="1" applyBorder="1" applyAlignment="1" applyProtection="1">
      <alignment horizontal="center" vertical="center" wrapText="1"/>
    </xf>
    <xf numFmtId="0" fontId="12" fillId="4" borderId="81" xfId="0" applyFont="1" applyFill="1" applyBorder="1" applyAlignment="1" applyProtection="1">
      <alignment horizontal="center" vertical="center" wrapText="1"/>
    </xf>
    <xf numFmtId="0" fontId="42" fillId="4" borderId="4" xfId="0" applyFont="1" applyFill="1" applyBorder="1" applyAlignment="1">
      <alignment horizontal="center" wrapText="1"/>
    </xf>
    <xf numFmtId="0" fontId="42" fillId="4" borderId="54" xfId="0" applyFont="1" applyFill="1" applyBorder="1" applyAlignment="1">
      <alignment horizontal="center" wrapText="1"/>
    </xf>
    <xf numFmtId="0" fontId="4" fillId="0" borderId="103" xfId="0" applyFont="1" applyBorder="1" applyAlignment="1">
      <alignment horizontal="left" vertical="top" wrapText="1"/>
    </xf>
    <xf numFmtId="0" fontId="4" fillId="0" borderId="81" xfId="0" applyFont="1" applyBorder="1" applyAlignment="1">
      <alignment horizontal="left" vertical="top" wrapText="1"/>
    </xf>
    <xf numFmtId="0" fontId="4" fillId="0" borderId="79" xfId="0" applyFont="1" applyBorder="1" applyAlignment="1">
      <alignment horizontal="left" vertical="top" wrapText="1"/>
    </xf>
    <xf numFmtId="0" fontId="25" fillId="17" borderId="9" xfId="0" applyFont="1" applyFill="1" applyBorder="1" applyAlignment="1">
      <alignment wrapText="1"/>
    </xf>
    <xf numFmtId="0" fontId="25" fillId="17" borderId="0" xfId="0" applyFont="1" applyFill="1" applyAlignment="1"/>
    <xf numFmtId="0" fontId="25" fillId="17" borderId="21" xfId="0" applyFont="1" applyFill="1" applyBorder="1" applyAlignment="1">
      <alignment wrapText="1"/>
    </xf>
    <xf numFmtId="0" fontId="25" fillId="17" borderId="11" xfId="0" applyFont="1" applyFill="1" applyBorder="1" applyAlignment="1"/>
    <xf numFmtId="0" fontId="25" fillId="17" borderId="23" xfId="0" applyFont="1" applyFill="1" applyBorder="1" applyAlignment="1"/>
    <xf numFmtId="0" fontId="25" fillId="17" borderId="9" xfId="0" quotePrefix="1" applyFont="1" applyFill="1" applyBorder="1" applyAlignment="1">
      <alignment wrapText="1"/>
    </xf>
    <xf numFmtId="0" fontId="25" fillId="17" borderId="0" xfId="0" quotePrefix="1" applyFont="1" applyFill="1" applyAlignment="1"/>
    <xf numFmtId="0" fontId="12" fillId="4" borderId="52"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52"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22" fillId="17" borderId="32" xfId="0" applyFont="1" applyFill="1" applyBorder="1" applyAlignment="1" applyProtection="1">
      <alignment horizontal="left" vertical="center"/>
    </xf>
    <xf numFmtId="0" fontId="22" fillId="17" borderId="90" xfId="0" applyFont="1" applyFill="1" applyBorder="1" applyAlignment="1" applyProtection="1">
      <alignment horizontal="left" vertical="center"/>
    </xf>
    <xf numFmtId="0" fontId="11" fillId="17" borderId="32" xfId="0" applyFont="1" applyFill="1" applyBorder="1" applyAlignment="1">
      <alignment horizontal="left" vertical="center" wrapText="1"/>
    </xf>
    <xf numFmtId="0" fontId="11" fillId="17" borderId="90" xfId="0" applyFont="1" applyFill="1" applyBorder="1" applyAlignment="1">
      <alignment horizontal="left" vertical="center" wrapText="1"/>
    </xf>
    <xf numFmtId="0" fontId="22" fillId="17" borderId="91" xfId="0" applyFont="1" applyFill="1" applyBorder="1" applyAlignment="1" applyProtection="1">
      <alignment horizontal="left" vertical="center"/>
    </xf>
    <xf numFmtId="0" fontId="22" fillId="17" borderId="81" xfId="0" applyFont="1" applyFill="1" applyBorder="1" applyAlignment="1" applyProtection="1">
      <alignment horizontal="left" vertical="center"/>
    </xf>
    <xf numFmtId="0" fontId="22" fillId="17" borderId="92" xfId="0" applyFont="1" applyFill="1" applyBorder="1" applyAlignment="1" applyProtection="1">
      <alignment horizontal="left" vertical="center"/>
    </xf>
    <xf numFmtId="0" fontId="22" fillId="17" borderId="103" xfId="0" applyFont="1" applyFill="1" applyBorder="1" applyAlignment="1" applyProtection="1">
      <alignment vertical="center"/>
    </xf>
    <xf numFmtId="0" fontId="22" fillId="17" borderId="81" xfId="0" applyFont="1" applyFill="1" applyBorder="1" applyAlignment="1" applyProtection="1">
      <alignment vertical="center"/>
    </xf>
    <xf numFmtId="0" fontId="4" fillId="0" borderId="92" xfId="0" applyFont="1" applyBorder="1" applyAlignment="1">
      <alignment horizontal="left" wrapText="1"/>
    </xf>
    <xf numFmtId="0" fontId="4" fillId="17" borderId="103" xfId="0" applyFont="1" applyFill="1" applyBorder="1" applyAlignment="1">
      <alignment horizontal="left" wrapText="1"/>
    </xf>
    <xf numFmtId="0" fontId="4" fillId="17" borderId="81" xfId="0" applyFont="1" applyFill="1" applyBorder="1" applyAlignment="1">
      <alignment horizontal="left" wrapText="1"/>
    </xf>
    <xf numFmtId="0" fontId="4" fillId="17" borderId="79" xfId="0" applyFont="1" applyFill="1" applyBorder="1" applyAlignment="1">
      <alignment horizontal="left" wrapText="1"/>
    </xf>
    <xf numFmtId="166" fontId="22" fillId="17" borderId="82" xfId="0" quotePrefix="1" applyNumberFormat="1" applyFont="1" applyFill="1" applyBorder="1" applyAlignment="1" applyProtection="1">
      <alignment horizontal="center" vertical="center"/>
    </xf>
    <xf numFmtId="0" fontId="11" fillId="17" borderId="1" xfId="0" applyFont="1" applyFill="1" applyBorder="1" applyAlignment="1">
      <alignment horizontal="left" vertical="center" wrapText="1"/>
    </xf>
    <xf numFmtId="0" fontId="11" fillId="17" borderId="18" xfId="0" applyFont="1" applyFill="1" applyBorder="1" applyAlignment="1">
      <alignment horizontal="left" vertical="center" wrapText="1"/>
    </xf>
    <xf numFmtId="0" fontId="11" fillId="17" borderId="25" xfId="0" applyFont="1" applyFill="1" applyBorder="1" applyAlignment="1">
      <alignment horizontal="left" vertical="center" wrapText="1"/>
    </xf>
    <xf numFmtId="0" fontId="11" fillId="17" borderId="15" xfId="0" applyFont="1" applyFill="1" applyBorder="1" applyAlignment="1">
      <alignment horizontal="left" vertical="center" wrapText="1"/>
    </xf>
    <xf numFmtId="0" fontId="4" fillId="0" borderId="81" xfId="0" applyFont="1" applyBorder="1" applyAlignment="1" applyProtection="1">
      <alignment horizontal="left" wrapText="1"/>
      <protection locked="0"/>
    </xf>
    <xf numFmtId="0" fontId="4" fillId="0" borderId="92" xfId="0" applyFont="1" applyBorder="1" applyAlignment="1" applyProtection="1">
      <alignment horizontal="left" wrapText="1"/>
      <protection locked="0"/>
    </xf>
    <xf numFmtId="0" fontId="11" fillId="17" borderId="92" xfId="0" applyFont="1" applyFill="1" applyBorder="1" applyAlignment="1">
      <alignment horizontal="left" wrapText="1"/>
    </xf>
    <xf numFmtId="0" fontId="22" fillId="17" borderId="54" xfId="0" applyFont="1" applyFill="1" applyBorder="1" applyAlignment="1" applyProtection="1">
      <alignment horizontal="left" vertical="center"/>
    </xf>
    <xf numFmtId="0" fontId="22" fillId="17" borderId="15" xfId="0" applyFont="1" applyFill="1" applyBorder="1" applyAlignment="1" applyProtection="1">
      <alignment vertical="center"/>
    </xf>
    <xf numFmtId="0" fontId="11" fillId="0" borderId="92" xfId="0" applyFont="1" applyFill="1" applyBorder="1" applyAlignment="1">
      <alignment horizontal="left" vertical="top" wrapText="1"/>
    </xf>
    <xf numFmtId="0" fontId="11" fillId="17" borderId="103" xfId="0" applyFont="1" applyFill="1" applyBorder="1" applyAlignment="1">
      <alignment horizontal="left" vertical="top" wrapText="1"/>
    </xf>
    <xf numFmtId="0" fontId="11" fillId="17" borderId="81" xfId="0" applyFont="1" applyFill="1" applyBorder="1" applyAlignment="1">
      <alignment horizontal="left" vertical="top" wrapText="1"/>
    </xf>
    <xf numFmtId="0" fontId="11" fillId="17" borderId="92" xfId="0" applyFont="1" applyFill="1" applyBorder="1" applyAlignment="1">
      <alignment horizontal="left" vertical="top" wrapText="1"/>
    </xf>
    <xf numFmtId="0" fontId="4" fillId="0" borderId="103" xfId="0" applyFont="1" applyBorder="1" applyAlignment="1" applyProtection="1">
      <alignment horizontal="left" wrapText="1"/>
    </xf>
    <xf numFmtId="0" fontId="4" fillId="0" borderId="81" xfId="0" applyFont="1" applyBorder="1" applyAlignment="1">
      <alignment horizontal="left"/>
    </xf>
    <xf numFmtId="170" fontId="19" fillId="12" borderId="103" xfId="0" applyNumberFormat="1" applyFont="1" applyFill="1" applyBorder="1" applyAlignment="1" applyProtection="1">
      <alignment horizontal="center" vertical="center" wrapText="1"/>
    </xf>
    <xf numFmtId="170" fontId="19" fillId="12" borderId="81" xfId="0" applyNumberFormat="1" applyFont="1" applyFill="1" applyBorder="1" applyAlignment="1" applyProtection="1">
      <alignment horizontal="center" vertical="center" wrapText="1"/>
    </xf>
    <xf numFmtId="170" fontId="19" fillId="12" borderId="92" xfId="0" applyNumberFormat="1" applyFont="1" applyFill="1" applyBorder="1" applyAlignment="1" applyProtection="1">
      <alignment horizontal="center" vertical="center" wrapText="1"/>
    </xf>
    <xf numFmtId="0" fontId="12" fillId="4" borderId="82" xfId="0" applyFont="1" applyFill="1" applyBorder="1" applyAlignment="1" applyProtection="1">
      <alignment horizontal="center" vertical="center"/>
    </xf>
    <xf numFmtId="0" fontId="12" fillId="4" borderId="83" xfId="0" applyFont="1" applyFill="1" applyBorder="1" applyAlignment="1" applyProtection="1">
      <alignment horizontal="center" vertical="center"/>
    </xf>
    <xf numFmtId="0" fontId="12" fillId="4" borderId="84" xfId="0" applyFont="1" applyFill="1" applyBorder="1" applyAlignment="1" applyProtection="1">
      <alignment horizontal="center" vertical="center"/>
    </xf>
    <xf numFmtId="0" fontId="12" fillId="4" borderId="86" xfId="0" applyFont="1" applyFill="1" applyBorder="1" applyAlignment="1" applyProtection="1">
      <alignment horizontal="center" vertical="center"/>
    </xf>
    <xf numFmtId="0" fontId="12" fillId="4" borderId="87" xfId="0" applyFont="1" applyFill="1" applyBorder="1" applyAlignment="1" applyProtection="1">
      <alignment horizontal="center" vertical="center"/>
    </xf>
    <xf numFmtId="0" fontId="12" fillId="4" borderId="88" xfId="0" applyFont="1" applyFill="1" applyBorder="1" applyAlignment="1" applyProtection="1">
      <alignment horizontal="center" vertical="center"/>
    </xf>
    <xf numFmtId="0" fontId="12" fillId="4" borderId="3" xfId="0" applyFont="1" applyFill="1" applyBorder="1" applyAlignment="1" applyProtection="1">
      <alignment horizontal="right" vertical="center" wrapText="1"/>
    </xf>
    <xf numFmtId="0" fontId="12" fillId="4" borderId="132" xfId="0" applyFont="1" applyFill="1" applyBorder="1" applyAlignment="1" applyProtection="1">
      <alignment horizontal="right" vertical="center" wrapText="1"/>
    </xf>
    <xf numFmtId="0" fontId="12" fillId="4" borderId="25" xfId="0" applyFont="1" applyFill="1" applyBorder="1" applyAlignment="1" applyProtection="1">
      <alignment horizontal="left" vertical="center"/>
    </xf>
    <xf numFmtId="0" fontId="12" fillId="4" borderId="133" xfId="0" applyFont="1" applyFill="1" applyBorder="1" applyAlignment="1" applyProtection="1">
      <alignment horizontal="left" vertical="center"/>
    </xf>
    <xf numFmtId="0" fontId="15" fillId="13" borderId="194" xfId="0" applyFont="1" applyFill="1" applyBorder="1" applyAlignment="1">
      <alignment horizontal="left" vertical="center" wrapText="1"/>
    </xf>
    <xf numFmtId="0" fontId="15" fillId="13" borderId="195" xfId="0" applyFont="1" applyFill="1" applyBorder="1" applyAlignment="1">
      <alignment horizontal="left" vertical="center" wrapText="1"/>
    </xf>
    <xf numFmtId="0" fontId="15" fillId="13" borderId="196" xfId="0" applyFont="1" applyFill="1" applyBorder="1" applyAlignment="1">
      <alignment horizontal="left" vertical="center" wrapText="1"/>
    </xf>
    <xf numFmtId="167" fontId="91" fillId="5" borderId="187" xfId="0" quotePrefix="1" applyNumberFormat="1" applyFont="1" applyFill="1" applyBorder="1" applyAlignment="1" applyProtection="1">
      <alignment horizontal="center" vertical="center" wrapText="1"/>
      <protection hidden="1"/>
    </xf>
    <xf numFmtId="167" fontId="91" fillId="5" borderId="188" xfId="0" quotePrefix="1" applyNumberFormat="1" applyFont="1" applyFill="1" applyBorder="1" applyAlignment="1" applyProtection="1">
      <alignment horizontal="center" vertical="center" wrapText="1"/>
      <protection hidden="1"/>
    </xf>
    <xf numFmtId="170" fontId="4" fillId="7" borderId="96" xfId="9" applyNumberFormat="1" applyFont="1" applyFill="1" applyBorder="1" applyAlignment="1" applyProtection="1">
      <alignment horizontal="center" vertical="center" wrapText="1"/>
      <protection locked="0"/>
    </xf>
    <xf numFmtId="0" fontId="11" fillId="0" borderId="103" xfId="0" applyFont="1" applyFill="1" applyBorder="1" applyAlignment="1">
      <alignment horizontal="left" wrapText="1"/>
    </xf>
    <xf numFmtId="0" fontId="11" fillId="0" borderId="81" xfId="0" applyFont="1" applyFill="1" applyBorder="1" applyAlignment="1">
      <alignment horizontal="left" wrapText="1"/>
    </xf>
    <xf numFmtId="0" fontId="15" fillId="13" borderId="1" xfId="0" applyFont="1" applyFill="1" applyBorder="1" applyAlignment="1">
      <alignment horizontal="left" vertical="center" wrapText="1"/>
    </xf>
    <xf numFmtId="0" fontId="15" fillId="13" borderId="18" xfId="0" applyFont="1" applyFill="1" applyBorder="1" applyAlignment="1">
      <alignment horizontal="left" vertical="center" wrapText="1"/>
    </xf>
    <xf numFmtId="0" fontId="15" fillId="13" borderId="134" xfId="0" applyFont="1" applyFill="1" applyBorder="1" applyAlignment="1">
      <alignment horizontal="left" vertical="center" wrapText="1"/>
    </xf>
    <xf numFmtId="170" fontId="4" fillId="7" borderId="103" xfId="9" applyNumberFormat="1" applyFont="1" applyFill="1" applyBorder="1" applyAlignment="1" applyProtection="1">
      <alignment horizontal="center" vertical="center" wrapText="1"/>
      <protection locked="0"/>
    </xf>
    <xf numFmtId="170" fontId="4" fillId="7" borderId="92" xfId="9" applyNumberFormat="1" applyFont="1" applyFill="1" applyBorder="1" applyAlignment="1" applyProtection="1">
      <alignment horizontal="center" vertical="center" wrapText="1"/>
      <protection locked="0"/>
    </xf>
    <xf numFmtId="170" fontId="4" fillId="7" borderId="95" xfId="9" applyNumberFormat="1" applyFont="1" applyFill="1" applyBorder="1" applyAlignment="1" applyProtection="1">
      <alignment horizontal="center" vertical="center" wrapText="1"/>
      <protection locked="0"/>
    </xf>
    <xf numFmtId="0" fontId="4" fillId="13" borderId="32" xfId="0" applyFont="1" applyFill="1" applyBorder="1" applyAlignment="1" applyProtection="1">
      <alignment horizontal="left" vertical="center" wrapText="1"/>
    </xf>
    <xf numFmtId="0" fontId="4" fillId="13" borderId="94" xfId="0" applyFont="1" applyFill="1" applyBorder="1" applyAlignment="1" applyProtection="1">
      <alignment horizontal="left" vertical="center" wrapText="1"/>
    </xf>
    <xf numFmtId="0" fontId="15" fillId="13" borderId="32" xfId="0" applyFont="1" applyFill="1" applyBorder="1" applyAlignment="1" applyProtection="1">
      <alignment horizontal="left" vertical="center" wrapText="1"/>
    </xf>
    <xf numFmtId="0" fontId="15" fillId="13" borderId="94" xfId="0" applyFont="1" applyFill="1" applyBorder="1" applyAlignment="1" applyProtection="1">
      <alignment horizontal="left" vertical="center" wrapText="1"/>
    </xf>
    <xf numFmtId="0" fontId="12" fillId="4" borderId="103" xfId="0" applyFont="1" applyFill="1" applyBorder="1" applyAlignment="1" applyProtection="1">
      <alignment horizontal="center" vertical="center"/>
    </xf>
    <xf numFmtId="0" fontId="12" fillId="4" borderId="92" xfId="0" applyFont="1" applyFill="1" applyBorder="1" applyAlignment="1" applyProtection="1">
      <alignment horizontal="center" vertical="center"/>
    </xf>
    <xf numFmtId="170" fontId="19" fillId="12" borderId="34" xfId="0" applyNumberFormat="1" applyFont="1" applyFill="1" applyBorder="1" applyAlignment="1" applyProtection="1">
      <alignment horizontal="center" vertical="center" wrapText="1"/>
      <protection locked="0"/>
    </xf>
    <xf numFmtId="170" fontId="19" fillId="12" borderId="0" xfId="0" applyNumberFormat="1" applyFont="1" applyFill="1" applyBorder="1" applyAlignment="1" applyProtection="1">
      <alignment horizontal="center" vertical="center" wrapText="1"/>
      <protection locked="0"/>
    </xf>
    <xf numFmtId="170" fontId="19" fillId="12" borderId="24" xfId="0" applyNumberFormat="1" applyFont="1" applyFill="1" applyBorder="1" applyAlignment="1" applyProtection="1">
      <alignment horizontal="center" vertical="center" wrapText="1"/>
      <protection locked="0"/>
    </xf>
    <xf numFmtId="0" fontId="4" fillId="7" borderId="103" xfId="0" applyFont="1" applyFill="1" applyBorder="1" applyAlignment="1">
      <alignment horizontal="left" vertical="top" wrapText="1"/>
    </xf>
    <xf numFmtId="0" fontId="4" fillId="7" borderId="81" xfId="0" applyFont="1" applyFill="1" applyBorder="1" applyAlignment="1">
      <alignment horizontal="left" vertical="top" wrapText="1"/>
    </xf>
    <xf numFmtId="170" fontId="19" fillId="12" borderId="97" xfId="0" applyNumberFormat="1" applyFont="1" applyFill="1" applyBorder="1" applyAlignment="1" applyProtection="1">
      <alignment horizontal="center" vertical="center" wrapText="1"/>
      <protection locked="0"/>
    </xf>
    <xf numFmtId="0" fontId="8" fillId="9" borderId="9" xfId="0" applyFont="1" applyFill="1" applyBorder="1" applyAlignment="1">
      <alignment vertical="center" wrapText="1"/>
    </xf>
    <xf numFmtId="0" fontId="8" fillId="9" borderId="0" xfId="0" applyFont="1" applyFill="1" applyAlignment="1">
      <alignment vertical="center"/>
    </xf>
    <xf numFmtId="0" fontId="4" fillId="0" borderId="175" xfId="0" applyFont="1" applyBorder="1" applyAlignment="1" applyProtection="1">
      <alignment horizontal="left"/>
      <protection locked="0"/>
    </xf>
    <xf numFmtId="0" fontId="1" fillId="4" borderId="3" xfId="0" applyFont="1" applyFill="1" applyBorder="1" applyAlignment="1"/>
    <xf numFmtId="0" fontId="1" fillId="4" borderId="30" xfId="0" applyFont="1" applyFill="1" applyBorder="1" applyAlignment="1"/>
    <xf numFmtId="0" fontId="1" fillId="4" borderId="34" xfId="0" applyFont="1" applyFill="1" applyBorder="1" applyAlignment="1"/>
    <xf numFmtId="0" fontId="1" fillId="4" borderId="24" xfId="0" applyFont="1" applyFill="1" applyBorder="1" applyAlignment="1"/>
    <xf numFmtId="0" fontId="1" fillId="4" borderId="25" xfId="0" applyFont="1" applyFill="1" applyBorder="1" applyAlignment="1"/>
    <xf numFmtId="0" fontId="1" fillId="4" borderId="16" xfId="0" applyFont="1" applyFill="1" applyBorder="1" applyAlignment="1"/>
    <xf numFmtId="0" fontId="12" fillId="4" borderId="172" xfId="0" applyFont="1" applyFill="1" applyBorder="1" applyAlignment="1">
      <alignment horizontal="center" vertical="center"/>
    </xf>
    <xf numFmtId="0" fontId="12" fillId="4" borderId="173" xfId="0" applyFont="1" applyFill="1" applyBorder="1" applyAlignment="1">
      <alignment horizontal="center" vertical="center"/>
    </xf>
    <xf numFmtId="0" fontId="12" fillId="4" borderId="107" xfId="0" applyFont="1" applyFill="1" applyBorder="1" applyAlignment="1">
      <alignment horizontal="center" vertical="center"/>
    </xf>
    <xf numFmtId="0" fontId="12" fillId="4" borderId="97" xfId="0" applyFont="1" applyFill="1" applyBorder="1" applyAlignment="1">
      <alignment horizontal="center" vertical="center"/>
    </xf>
    <xf numFmtId="0" fontId="12" fillId="4" borderId="140" xfId="0" applyFont="1" applyFill="1" applyBorder="1" applyAlignment="1">
      <alignment horizontal="center" vertical="center"/>
    </xf>
    <xf numFmtId="0" fontId="12" fillId="4" borderId="142" xfId="0" applyFont="1" applyFill="1" applyBorder="1" applyAlignment="1">
      <alignment horizontal="center" vertical="center"/>
    </xf>
    <xf numFmtId="0" fontId="12" fillId="4" borderId="174" xfId="0" applyFont="1" applyFill="1" applyBorder="1" applyAlignment="1">
      <alignment horizontal="center" vertical="center"/>
    </xf>
    <xf numFmtId="0" fontId="12" fillId="4" borderId="87" xfId="0" applyFont="1" applyFill="1" applyBorder="1" applyAlignment="1" applyProtection="1">
      <alignment vertical="center"/>
    </xf>
    <xf numFmtId="0" fontId="12" fillId="4" borderId="100" xfId="0" applyFont="1" applyFill="1" applyBorder="1" applyAlignment="1" applyProtection="1">
      <alignment vertical="center"/>
    </xf>
    <xf numFmtId="0" fontId="11" fillId="0" borderId="122" xfId="0" applyFont="1" applyFill="1" applyBorder="1" applyAlignment="1">
      <alignment horizontal="left" vertical="top" wrapText="1"/>
    </xf>
    <xf numFmtId="0" fontId="11" fillId="0" borderId="117" xfId="0" applyFont="1" applyFill="1" applyBorder="1" applyAlignment="1">
      <alignment horizontal="left" vertical="top" wrapText="1"/>
    </xf>
    <xf numFmtId="0" fontId="11" fillId="0" borderId="123" xfId="0" applyFont="1" applyFill="1" applyBorder="1" applyAlignment="1">
      <alignment horizontal="left" vertical="top" wrapText="1"/>
    </xf>
    <xf numFmtId="171" fontId="4" fillId="12" borderId="87" xfId="11" applyNumberFormat="1" applyFont="1" applyFill="1" applyBorder="1" applyAlignment="1" applyProtection="1">
      <alignment horizontal="center" vertical="center"/>
    </xf>
    <xf numFmtId="171" fontId="4" fillId="12" borderId="101" xfId="11" applyNumberFormat="1" applyFont="1" applyFill="1" applyBorder="1" applyAlignment="1" applyProtection="1">
      <alignment horizontal="center" vertical="center"/>
    </xf>
    <xf numFmtId="171" fontId="4" fillId="12" borderId="102" xfId="11" applyNumberFormat="1" applyFont="1" applyFill="1" applyBorder="1" applyAlignment="1" applyProtection="1">
      <alignment horizontal="center" vertical="center"/>
    </xf>
    <xf numFmtId="0" fontId="12" fillId="4" borderId="3" xfId="0" applyFont="1" applyFill="1" applyBorder="1" applyAlignment="1" applyProtection="1">
      <alignment vertical="center"/>
    </xf>
    <xf numFmtId="0" fontId="12" fillId="4" borderId="30" xfId="0" applyFont="1" applyFill="1" applyBorder="1" applyAlignment="1" applyProtection="1">
      <alignment vertical="center"/>
    </xf>
    <xf numFmtId="0" fontId="12" fillId="4" borderId="34" xfId="0" applyFont="1" applyFill="1" applyBorder="1" applyAlignment="1" applyProtection="1">
      <alignment vertical="center"/>
    </xf>
    <xf numFmtId="0" fontId="12" fillId="4" borderId="24" xfId="0" applyFont="1" applyFill="1" applyBorder="1" applyAlignment="1" applyProtection="1">
      <alignment vertical="center"/>
    </xf>
    <xf numFmtId="0" fontId="12" fillId="4" borderId="25" xfId="0" applyFont="1" applyFill="1" applyBorder="1" applyAlignment="1" applyProtection="1">
      <alignment vertical="center"/>
    </xf>
    <xf numFmtId="0" fontId="12" fillId="4" borderId="16" xfId="0" applyFont="1" applyFill="1" applyBorder="1" applyAlignment="1" applyProtection="1">
      <alignment vertical="center"/>
    </xf>
    <xf numFmtId="0" fontId="12" fillId="9" borderId="18" xfId="0" applyFont="1" applyFill="1" applyBorder="1" applyAlignment="1">
      <alignment horizontal="center" vertical="center" wrapText="1"/>
    </xf>
    <xf numFmtId="170" fontId="19" fillId="12" borderId="103" xfId="0" applyNumberFormat="1" applyFont="1" applyFill="1" applyBorder="1" applyAlignment="1" applyProtection="1">
      <alignment horizontal="center" vertical="center" wrapText="1"/>
      <protection locked="0"/>
    </xf>
    <xf numFmtId="170" fontId="19" fillId="12" borderId="81" xfId="0" applyNumberFormat="1" applyFont="1" applyFill="1" applyBorder="1" applyAlignment="1" applyProtection="1">
      <alignment horizontal="center" vertical="center" wrapText="1"/>
      <protection locked="0"/>
    </xf>
    <xf numFmtId="0" fontId="4" fillId="0" borderId="92" xfId="0" applyFont="1" applyBorder="1" applyAlignment="1">
      <alignment horizontal="left" vertical="top" wrapText="1"/>
    </xf>
    <xf numFmtId="0" fontId="4" fillId="8" borderId="1" xfId="0" applyFont="1" applyFill="1" applyBorder="1" applyAlignment="1">
      <alignment horizontal="left" vertical="center" wrapText="1"/>
    </xf>
    <xf numFmtId="0" fontId="4" fillId="8" borderId="19" xfId="0" applyFont="1" applyFill="1" applyBorder="1" applyAlignment="1">
      <alignment horizontal="left" vertical="center" wrapText="1"/>
    </xf>
    <xf numFmtId="49" fontId="11" fillId="7" borderId="103" xfId="10" applyNumberFormat="1" applyFont="1" applyFill="1" applyBorder="1" applyAlignment="1" applyProtection="1">
      <alignment horizontal="left" vertical="center" wrapText="1"/>
      <protection locked="0"/>
    </xf>
    <xf numFmtId="49" fontId="11" fillId="7" borderId="92" xfId="10" applyNumberFormat="1" applyFont="1" applyFill="1" applyBorder="1" applyAlignment="1" applyProtection="1">
      <alignment horizontal="left" vertical="center"/>
      <protection locked="0"/>
    </xf>
    <xf numFmtId="0" fontId="15" fillId="11" borderId="87" xfId="0" applyFont="1" applyFill="1" applyBorder="1" applyAlignment="1" applyProtection="1">
      <alignment horizontal="center" vertical="center" wrapText="1"/>
    </xf>
    <xf numFmtId="0" fontId="15" fillId="11" borderId="96" xfId="0" applyFont="1" applyFill="1" applyBorder="1" applyAlignment="1" applyProtection="1">
      <alignment horizontal="center" vertical="center" wrapText="1"/>
    </xf>
    <xf numFmtId="0" fontId="15" fillId="11" borderId="102" xfId="0" applyFont="1" applyFill="1" applyBorder="1" applyAlignment="1" applyProtection="1">
      <alignment horizontal="center" vertical="center" wrapText="1"/>
    </xf>
    <xf numFmtId="0" fontId="4" fillId="8" borderId="96" xfId="0" applyFont="1" applyFill="1" applyBorder="1" applyAlignment="1">
      <alignment horizontal="left" vertical="center" wrapText="1"/>
    </xf>
    <xf numFmtId="0" fontId="12" fillId="4" borderId="0" xfId="0" applyFont="1" applyFill="1" applyBorder="1" applyAlignment="1" applyProtection="1">
      <alignment horizontal="center" vertical="center" wrapText="1"/>
    </xf>
    <xf numFmtId="0" fontId="12" fillId="4" borderId="97" xfId="0" applyFont="1" applyFill="1" applyBorder="1" applyAlignment="1" applyProtection="1">
      <alignment horizontal="center" vertical="center" wrapText="1"/>
    </xf>
    <xf numFmtId="0" fontId="12" fillId="9" borderId="1" xfId="0" applyFont="1" applyFill="1" applyBorder="1" applyAlignment="1">
      <alignment horizontal="left" vertical="center" wrapText="1"/>
    </xf>
    <xf numFmtId="0" fontId="12" fillId="9" borderId="18"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2" fillId="9" borderId="103" xfId="0" applyFont="1" applyFill="1" applyBorder="1" applyAlignment="1" applyProtection="1">
      <alignment horizontal="center" vertical="center" wrapText="1"/>
    </xf>
    <xf numFmtId="0" fontId="12" fillId="9" borderId="92" xfId="0" applyFont="1" applyFill="1" applyBorder="1" applyAlignment="1" applyProtection="1">
      <alignment horizontal="center" vertical="center" wrapText="1"/>
    </xf>
    <xf numFmtId="0" fontId="75" fillId="17" borderId="91" xfId="0" applyFont="1" applyFill="1" applyBorder="1" applyAlignment="1">
      <alignment horizontal="center" vertical="center" wrapText="1"/>
    </xf>
    <xf numFmtId="0" fontId="75" fillId="17" borderId="162" xfId="0" applyFont="1" applyFill="1" applyBorder="1" applyAlignment="1">
      <alignment horizontal="center" vertical="center" wrapText="1"/>
    </xf>
    <xf numFmtId="0" fontId="1" fillId="4" borderId="0" xfId="0" applyFont="1" applyFill="1" applyAlignment="1"/>
    <xf numFmtId="0" fontId="11" fillId="0" borderId="105" xfId="0" applyFont="1" applyFill="1" applyBorder="1" applyAlignment="1" applyProtection="1">
      <alignment vertical="top" wrapText="1"/>
    </xf>
    <xf numFmtId="0" fontId="11" fillId="0" borderId="106" xfId="0" applyFont="1" applyFill="1" applyBorder="1" applyAlignment="1" applyProtection="1">
      <alignment vertical="top" wrapText="1"/>
    </xf>
    <xf numFmtId="0" fontId="4" fillId="0" borderId="103" xfId="0" applyFont="1" applyBorder="1" applyAlignment="1" applyProtection="1">
      <alignment horizontal="center" wrapText="1"/>
      <protection locked="0"/>
    </xf>
    <xf numFmtId="0" fontId="4" fillId="0" borderId="81" xfId="0" applyFont="1" applyBorder="1" applyAlignment="1" applyProtection="1">
      <alignment horizontal="center" wrapText="1"/>
      <protection locked="0"/>
    </xf>
    <xf numFmtId="0" fontId="4" fillId="0" borderId="92" xfId="0" applyFont="1" applyBorder="1" applyAlignment="1" applyProtection="1">
      <alignment horizontal="center" wrapText="1"/>
      <protection locked="0"/>
    </xf>
    <xf numFmtId="0" fontId="12" fillId="7" borderId="135" xfId="0" applyFont="1" applyFill="1" applyBorder="1" applyAlignment="1" applyProtection="1">
      <alignment horizontal="center" vertical="center" wrapText="1"/>
    </xf>
    <xf numFmtId="0" fontId="12" fillId="7" borderId="137" xfId="0" applyFont="1" applyFill="1" applyBorder="1" applyAlignment="1" applyProtection="1">
      <alignment horizontal="center" vertical="center" wrapText="1"/>
    </xf>
    <xf numFmtId="0" fontId="4" fillId="0" borderId="103" xfId="0" applyFont="1" applyBorder="1" applyAlignment="1">
      <alignment vertical="top" wrapText="1"/>
    </xf>
    <xf numFmtId="0" fontId="4" fillId="0" borderId="81" xfId="0" applyFont="1" applyBorder="1" applyAlignment="1">
      <alignment vertical="top" wrapText="1"/>
    </xf>
    <xf numFmtId="0" fontId="4" fillId="0" borderId="92" xfId="0" applyFont="1" applyBorder="1" applyAlignment="1">
      <alignment vertical="top" wrapText="1"/>
    </xf>
    <xf numFmtId="0" fontId="12" fillId="4" borderId="141"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2" fillId="7" borderId="136" xfId="0" applyFont="1" applyFill="1" applyBorder="1" applyAlignment="1" applyProtection="1">
      <alignment horizontal="center" vertical="center" wrapText="1"/>
    </xf>
    <xf numFmtId="0" fontId="12" fillId="7" borderId="138" xfId="0" applyFont="1" applyFill="1" applyBorder="1" applyAlignment="1" applyProtection="1">
      <alignment horizontal="center" vertical="center" wrapText="1"/>
    </xf>
    <xf numFmtId="0" fontId="11" fillId="0" borderId="103" xfId="0" applyFont="1" applyFill="1" applyBorder="1" applyAlignment="1">
      <alignment vertical="top" wrapText="1"/>
    </xf>
    <xf numFmtId="0" fontId="11" fillId="0" borderId="81" xfId="0" applyFont="1" applyFill="1" applyBorder="1" applyAlignment="1">
      <alignment vertical="top" wrapText="1"/>
    </xf>
    <xf numFmtId="0" fontId="4" fillId="0" borderId="103" xfId="0" applyFont="1" applyBorder="1" applyAlignment="1" applyProtection="1">
      <alignment horizontal="left" vertical="center" wrapText="1"/>
      <protection locked="0"/>
    </xf>
    <xf numFmtId="0" fontId="4" fillId="0" borderId="81" xfId="0" applyFont="1" applyBorder="1" applyAlignment="1" applyProtection="1">
      <alignment horizontal="left" vertical="center"/>
      <protection locked="0"/>
    </xf>
    <xf numFmtId="0" fontId="4" fillId="0" borderId="175" xfId="0" applyFont="1" applyBorder="1" applyAlignment="1" applyProtection="1">
      <alignment horizontal="left" vertical="center"/>
      <protection locked="0"/>
    </xf>
    <xf numFmtId="0" fontId="14" fillId="0" borderId="141" xfId="0" applyFont="1" applyBorder="1" applyAlignment="1">
      <alignment horizontal="left" wrapText="1"/>
    </xf>
    <xf numFmtId="0" fontId="14" fillId="0" borderId="0" xfId="0" applyFont="1" applyBorder="1" applyAlignment="1">
      <alignment horizontal="left" wrapText="1"/>
    </xf>
    <xf numFmtId="0" fontId="11" fillId="0" borderId="163" xfId="0" applyFont="1" applyFill="1" applyBorder="1" applyAlignment="1">
      <alignment horizontal="left" vertical="top" wrapText="1"/>
    </xf>
    <xf numFmtId="0" fontId="11" fillId="0" borderId="164" xfId="0" applyFont="1" applyFill="1" applyBorder="1" applyAlignment="1">
      <alignment horizontal="left" vertical="top" wrapText="1"/>
    </xf>
    <xf numFmtId="0" fontId="11" fillId="0" borderId="165" xfId="0" applyFont="1" applyFill="1" applyBorder="1" applyAlignment="1">
      <alignment horizontal="left" vertical="top" wrapText="1"/>
    </xf>
    <xf numFmtId="0" fontId="8" fillId="9" borderId="34" xfId="0" applyFont="1" applyFill="1" applyBorder="1" applyAlignment="1" applyProtection="1">
      <alignment horizontal="left" vertical="center"/>
    </xf>
    <xf numFmtId="0" fontId="8" fillId="9" borderId="0" xfId="0" applyFont="1" applyFill="1" applyBorder="1" applyAlignment="1" applyProtection="1">
      <alignment horizontal="left" vertical="center"/>
    </xf>
    <xf numFmtId="0" fontId="8" fillId="9" borderId="24" xfId="0" applyFont="1" applyFill="1" applyBorder="1" applyAlignment="1" applyProtection="1">
      <alignment horizontal="left" vertical="center"/>
    </xf>
    <xf numFmtId="0" fontId="107" fillId="17" borderId="34" xfId="0" applyFont="1" applyFill="1" applyBorder="1" applyAlignment="1" applyProtection="1">
      <alignment horizontal="left" vertical="center"/>
    </xf>
    <xf numFmtId="0" fontId="107" fillId="17" borderId="0" xfId="0" applyFont="1" applyFill="1" applyBorder="1" applyAlignment="1" applyProtection="1">
      <alignment horizontal="left" vertical="center"/>
    </xf>
    <xf numFmtId="0" fontId="107" fillId="17" borderId="24" xfId="0" applyFont="1" applyFill="1" applyBorder="1" applyAlignment="1" applyProtection="1">
      <alignment horizontal="left" vertical="center"/>
    </xf>
    <xf numFmtId="0" fontId="8" fillId="9" borderId="3" xfId="0" applyFont="1" applyFill="1" applyBorder="1" applyAlignment="1" applyProtection="1">
      <alignment horizontal="left" vertical="center"/>
    </xf>
    <xf numFmtId="0" fontId="8" fillId="9" borderId="80" xfId="0" applyFont="1" applyFill="1" applyBorder="1" applyAlignment="1" applyProtection="1">
      <alignment horizontal="left" vertical="center"/>
    </xf>
    <xf numFmtId="0" fontId="8" fillId="9" borderId="30" xfId="0" applyFont="1" applyFill="1" applyBorder="1" applyAlignment="1" applyProtection="1">
      <alignment horizontal="left" vertical="center"/>
    </xf>
    <xf numFmtId="0" fontId="8" fillId="4" borderId="2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14" fillId="0" borderId="0" xfId="0" applyFont="1" applyAlignment="1">
      <alignment horizontal="center" wrapText="1"/>
    </xf>
    <xf numFmtId="0" fontId="22" fillId="0" borderId="0" xfId="0" applyFont="1" applyFill="1" applyBorder="1" applyAlignment="1">
      <alignment horizontal="center" vertical="center" wrapText="1"/>
    </xf>
    <xf numFmtId="0" fontId="8" fillId="3" borderId="0" xfId="0" quotePrefix="1" applyFont="1" applyFill="1" applyBorder="1" applyAlignment="1">
      <alignment horizontal="left" vertical="center"/>
    </xf>
    <xf numFmtId="0" fontId="8" fillId="4" borderId="1"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22" fillId="17" borderId="1" xfId="0" applyFont="1" applyFill="1" applyBorder="1" applyAlignment="1" applyProtection="1">
      <alignment horizontal="left" vertical="center" wrapText="1"/>
    </xf>
    <xf numFmtId="0" fontId="22" fillId="17" borderId="19" xfId="0" applyFont="1" applyFill="1" applyBorder="1" applyAlignment="1" applyProtection="1">
      <alignment horizontal="left" vertical="center" wrapText="1"/>
    </xf>
    <xf numFmtId="0" fontId="22" fillId="0" borderId="0" xfId="0" applyFont="1" applyFill="1" applyBorder="1" applyAlignment="1">
      <alignment horizontal="left" vertical="center" wrapText="1"/>
    </xf>
    <xf numFmtId="0" fontId="14" fillId="0" borderId="0" xfId="0" applyFont="1" applyAlignment="1">
      <alignment horizontal="left" wrapText="1"/>
    </xf>
    <xf numFmtId="0" fontId="12" fillId="4" borderId="1" xfId="0" applyFont="1" applyFill="1" applyBorder="1" applyAlignment="1" applyProtection="1">
      <alignment horizontal="left" vertical="center" wrapText="1"/>
    </xf>
    <xf numFmtId="0" fontId="12" fillId="4" borderId="19" xfId="0" applyFont="1" applyFill="1" applyBorder="1" applyAlignment="1" applyProtection="1">
      <alignment horizontal="left" vertical="center" wrapText="1"/>
    </xf>
    <xf numFmtId="0" fontId="37" fillId="3" borderId="0" xfId="12" applyFont="1" applyFill="1" applyAlignment="1">
      <alignment vertical="top"/>
    </xf>
    <xf numFmtId="0" fontId="127" fillId="7" borderId="112" xfId="6" applyFont="1" applyFill="1" applyBorder="1" applyAlignment="1">
      <alignment horizontal="left" vertical="center" wrapText="1"/>
    </xf>
    <xf numFmtId="0" fontId="118" fillId="17" borderId="112" xfId="8" applyFont="1" applyFill="1" applyBorder="1" applyAlignment="1">
      <alignment vertical="center" wrapText="1"/>
    </xf>
    <xf numFmtId="0" fontId="127" fillId="7" borderId="113" xfId="6" applyFont="1" applyFill="1" applyBorder="1" applyAlignment="1">
      <alignment horizontal="left" vertical="center" wrapText="1"/>
    </xf>
  </cellXfs>
  <cellStyles count="14">
    <cellStyle name="Comma" xfId="4" xr:uid="{00000000-0005-0000-0000-000000000000}"/>
    <cellStyle name="Comma [0]" xfId="5" xr:uid="{00000000-0005-0000-0000-000001000000}"/>
    <cellStyle name="Comma 3" xfId="11" xr:uid="{00000000-0005-0000-0000-000002000000}"/>
    <cellStyle name="Currency" xfId="2" xr:uid="{00000000-0005-0000-0000-000003000000}"/>
    <cellStyle name="Currency [0]" xfId="3" xr:uid="{00000000-0005-0000-0000-000004000000}"/>
    <cellStyle name="Hyperlink" xfId="7" xr:uid="{00000000-0005-0000-0000-000005000000}"/>
    <cellStyle name="Neutral" xfId="9" xr:uid="{00000000-0005-0000-0000-000006000000}"/>
    <cellStyle name="Neutral 2" xfId="10" xr:uid="{00000000-0005-0000-0000-000007000000}"/>
    <cellStyle name="Normal" xfId="0" builtinId="0"/>
    <cellStyle name="Normal 2" xfId="12" xr:uid="{00000000-0005-0000-0000-000009000000}"/>
    <cellStyle name="Normal 2 2 2" xfId="13" xr:uid="{00000000-0005-0000-0000-00000A000000}"/>
    <cellStyle name="Normal 4 2" xfId="6" xr:uid="{00000000-0005-0000-0000-00000B000000}"/>
    <cellStyle name="Normal 5" xfId="8" xr:uid="{00000000-0005-0000-0000-00000C000000}"/>
    <cellStyle name="Percent" xfId="1" xr:uid="{00000000-0005-0000-0000-00000D000000}"/>
  </cellStyles>
  <dxfs count="11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theme="1"/>
      </font>
    </dxf>
    <dxf>
      <font>
        <color theme="1"/>
      </font>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numFmt numFmtId="176" formatCode="0.00000"/>
      <fill>
        <patternFill patternType="solid">
          <bgColor theme="0" tint="-4.9897762993255407E-2"/>
        </patternFill>
      </fill>
      <protection locked="0" hidden="1"/>
    </dxf>
    <dxf>
      <numFmt numFmtId="172" formatCode="0.0000"/>
      <fill>
        <patternFill patternType="solid">
          <bgColor theme="0"/>
        </patternFill>
      </fill>
      <protection locked="0" hidden="1"/>
    </dxf>
    <dxf>
      <border>
        <top style="thin">
          <color theme="4" tint="0.39994506668294322"/>
        </top>
      </border>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
      <numFmt numFmtId="172" formatCode="0.0000"/>
      <fill>
        <patternFill patternType="solid">
          <bgColor theme="0"/>
        </patternFill>
      </fill>
      <protection locked="0" hidden="1"/>
    </dxf>
    <dxf>
      <numFmt numFmtId="172" formatCode="0.0000"/>
      <fill>
        <patternFill patternType="solid">
          <bgColor theme="0"/>
        </patternFill>
      </fill>
      <protection locked="0" hidden="1"/>
    </dxf>
    <dxf>
      <fill>
        <patternFill patternType="solid">
          <bgColor theme="0"/>
        </patternFill>
      </fill>
      <protection locked="0" hidden="1"/>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s>
  <tableStyles count="0" defaultTableStyle="TableStyleMedium2" defaultPivotStyle="PivotStyleLight16"/>
  <colors>
    <mruColors>
      <color rgb="FFBC1E04"/>
      <color rgb="FF0A4BB7"/>
      <color rgb="FF1E35BF"/>
      <color rgb="FFE47608"/>
      <color rgb="FF646569"/>
      <color rgb="FF282F54"/>
      <color rgb="FF282F60"/>
      <color rgb="FF0A4B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24999999999997"/>
          <c:y val="0.126"/>
          <c:w val="0.80574999999999997"/>
          <c:h val="0.7087499999999998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F7E-4766-9A99-B8EE32AD5D76}"/>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('500'!$E$42,'500'!$F$43,'500'!$G$44,'500'!$H$45,'500'!$I$46)</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4F7E-4766-9A99-B8EE32AD5D76}"/>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F7E-4766-9A99-B8EE32AD5D76}"/>
            </c:ext>
          </c:extLst>
        </c:ser>
        <c:dLbls>
          <c:showLegendKey val="0"/>
          <c:showVal val="0"/>
          <c:showCatName val="0"/>
          <c:showSerName val="0"/>
          <c:showPercent val="0"/>
          <c:showBubbleSize val="0"/>
        </c:dLbls>
        <c:axId val="519014272"/>
        <c:axId val="519016448"/>
      </c:scatterChart>
      <c:valAx>
        <c:axId val="519014272"/>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6448"/>
        <c:crosses val="autoZero"/>
        <c:crossBetween val="midCat"/>
      </c:valAx>
      <c:valAx>
        <c:axId val="519016448"/>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4272"/>
        <c:crosses val="autoZero"/>
        <c:crossBetween val="midCat"/>
      </c:valAx>
    </c:plotArea>
    <c:legend>
      <c:legendPos val="t"/>
      <c:layout>
        <c:manualLayout>
          <c:xMode val="edge"/>
          <c:yMode val="edge"/>
          <c:x val="0.1127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73FB-48D2-A3CF-24480AB8A1DD}"/>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('502'!$E$54,'502'!$F$55,'502'!$G$56,'502'!$H$57,'502'!$I$58)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73FB-48D2-A3CF-24480AB8A1DD}"/>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73FB-48D2-A3CF-24480AB8A1DD}"/>
            </c:ext>
          </c:extLst>
        </c:ser>
        <c:dLbls>
          <c:showLegendKey val="0"/>
          <c:showVal val="0"/>
          <c:showCatName val="0"/>
          <c:showSerName val="0"/>
          <c:showPercent val="0"/>
          <c:showBubbleSize val="0"/>
        </c:dLbls>
        <c:axId val="301318528"/>
        <c:axId val="301320448"/>
      </c:scatterChart>
      <c:valAx>
        <c:axId val="3013185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20448"/>
        <c:crosses val="autoZero"/>
        <c:crossBetween val="midCat"/>
      </c:valAx>
      <c:valAx>
        <c:axId val="30132044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18528"/>
        <c:crosses val="autoZero"/>
        <c:crossBetween val="midCat"/>
      </c:valAx>
    </c:plotArea>
    <c:legend>
      <c:legendPos val="t"/>
      <c:layout>
        <c:manualLayout>
          <c:xMode val="edge"/>
          <c:yMode val="edge"/>
          <c:x val="0.106"/>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561F-4115-8F33-23F1C828525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('502'!$E$65,'502'!$F$66,'502'!$G$67,'502'!$H$68,'502'!$I$69)</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561F-4115-8F33-23F1C828525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561F-4115-8F33-23F1C8285257}"/>
            </c:ext>
          </c:extLst>
        </c:ser>
        <c:dLbls>
          <c:showLegendKey val="0"/>
          <c:showVal val="0"/>
          <c:showCatName val="0"/>
          <c:showSerName val="0"/>
          <c:showPercent val="0"/>
          <c:showBubbleSize val="0"/>
        </c:dLbls>
        <c:axId val="301563904"/>
        <c:axId val="301565824"/>
      </c:scatterChart>
      <c:valAx>
        <c:axId val="3015639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65824"/>
        <c:crosses val="autoZero"/>
        <c:crossBetween val="midCat"/>
      </c:valAx>
      <c:valAx>
        <c:axId val="3015658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Arial"/>
                <a:ea typeface="Arial"/>
                <a:cs typeface="Arial"/>
              </a:defRPr>
            </a:pPr>
            <a:endParaRPr lang="en-US"/>
          </a:p>
        </c:txPr>
        <c:crossAx val="301563904"/>
        <c:crosses val="autoZero"/>
        <c:crossBetween val="midCat"/>
      </c:valAx>
    </c:plotArea>
    <c:legend>
      <c:legendPos val="t"/>
      <c:layout>
        <c:manualLayout>
          <c:xMode val="edge"/>
          <c:yMode val="edge"/>
          <c:x val="0.10150000000000001"/>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8"/>
          <c:w val="0.76324999999999987"/>
          <c:h val="0.76024999999999987"/>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'502'!$I$58</c:f>
              <c:numCache>
                <c:formatCode>##,##0.00,,_-;[Red]\(##,##0.00,,\);\-_;\ </c:formatCode>
                <c:ptCount val="1"/>
                <c:pt idx="0">
                  <c:v>0</c:v>
                </c:pt>
              </c:numCache>
            </c:numRef>
          </c:yVal>
          <c:smooth val="0"/>
          <c:extLst>
            <c:ext xmlns:c16="http://schemas.microsoft.com/office/drawing/2014/chart" uri="{C3380CC4-5D6E-409C-BE32-E72D297353CC}">
              <c16:uniqueId val="{00000000-CAD6-4EC8-B17D-F0E7C4D8503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AD6-4EC8-B17D-F0E7C4D85036}"/>
            </c:ext>
          </c:extLst>
        </c:ser>
        <c:dLbls>
          <c:showLegendKey val="0"/>
          <c:showVal val="0"/>
          <c:showCatName val="0"/>
          <c:showSerName val="0"/>
          <c:showPercent val="0"/>
          <c:showBubbleSize val="0"/>
        </c:dLbls>
        <c:axId val="301579648"/>
        <c:axId val="301581440"/>
      </c:scatterChart>
      <c:valAx>
        <c:axId val="3015796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81440"/>
        <c:crosses val="autoZero"/>
        <c:crossBetween val="midCat"/>
        <c:majorUnit val="4.9999999999999992E-3"/>
      </c:valAx>
      <c:valAx>
        <c:axId val="3015814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79648"/>
        <c:crosses val="autoZero"/>
        <c:crossBetween val="midCat"/>
      </c:valAx>
    </c:plotArea>
    <c:legend>
      <c:legendPos val="t"/>
      <c:layout>
        <c:manualLayout>
          <c:xMode val="edge"/>
          <c:yMode val="edge"/>
          <c:x val="0.10575"/>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rgbClr val="948A54"/>
              </a:solidFill>
              <a:ln w="9525">
                <a:noFill/>
              </a:ln>
              <a:effectLst/>
            </c:spPr>
          </c:marker>
          <c:xVal>
            <c:numLit>
              <c:formatCode>General</c:formatCode>
              <c:ptCount val="1"/>
              <c:pt idx="0">
                <c:v>0.994999999999999</c:v>
              </c:pt>
            </c:numLit>
          </c:xVal>
          <c:yVal>
            <c:numRef>
              <c:f>'502'!$I$69</c:f>
              <c:numCache>
                <c:formatCode>##,##0.00,,_-;[Red]\(##,##0.00,,\);\-_;\ </c:formatCode>
                <c:ptCount val="1"/>
                <c:pt idx="0">
                  <c:v>0</c:v>
                </c:pt>
              </c:numCache>
            </c:numRef>
          </c:yVal>
          <c:smooth val="0"/>
          <c:extLst>
            <c:ext xmlns:c16="http://schemas.microsoft.com/office/drawing/2014/chart" uri="{C3380CC4-5D6E-409C-BE32-E72D297353CC}">
              <c16:uniqueId val="{00000000-02DF-4D4A-9607-D8266344CD6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02DF-4D4A-9607-D8266344CD66}"/>
            </c:ext>
          </c:extLst>
        </c:ser>
        <c:dLbls>
          <c:showLegendKey val="0"/>
          <c:showVal val="0"/>
          <c:showCatName val="0"/>
          <c:showSerName val="0"/>
          <c:showPercent val="0"/>
          <c:showBubbleSize val="0"/>
        </c:dLbls>
        <c:axId val="301622784"/>
        <c:axId val="301624320"/>
      </c:scatterChart>
      <c:valAx>
        <c:axId val="3016227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4320"/>
        <c:crosses val="autoZero"/>
        <c:crossBetween val="midCat"/>
        <c:majorUnit val="4.9999999999999992E-3"/>
      </c:valAx>
      <c:valAx>
        <c:axId val="30162432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2784"/>
        <c:crosses val="autoZero"/>
        <c:crossBetween val="midCat"/>
      </c:valAx>
    </c:plotArea>
    <c:legend>
      <c:legendPos val="t"/>
      <c:layout>
        <c:manualLayout>
          <c:xMode val="edge"/>
          <c:yMode val="edge"/>
          <c:x val="9.0249999999999997E-2"/>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'503'!$I$43</c:f>
              <c:strCache>
                <c:ptCount val="1"/>
                <c:pt idx="0">
                  <c:v>502.1 Sum(I)</c:v>
                </c:pt>
              </c:strCache>
            </c:strRef>
          </c:xVal>
          <c:yVal>
            <c:numLit>
              <c:formatCode>General</c:formatCode>
              <c:ptCount val="1"/>
              <c:pt idx="0">
                <c:v>1</c:v>
              </c:pt>
            </c:numLit>
          </c:yVal>
          <c:smooth val="0"/>
          <c:extLst>
            <c:ext xmlns:c16="http://schemas.microsoft.com/office/drawing/2014/chart" uri="{C3380CC4-5D6E-409C-BE32-E72D297353CC}">
              <c16:uniqueId val="{00000000-9466-48BD-B63F-18266D21CEF0}"/>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'503'!$I$44</c:f>
              <c:strCache>
                <c:ptCount val="1"/>
                <c:pt idx="0">
                  <c:v>502.1 I Total</c:v>
                </c:pt>
              </c:strCache>
            </c:strRef>
          </c:xVal>
          <c:yVal>
            <c:numLit>
              <c:formatCode>General</c:formatCode>
              <c:ptCount val="1"/>
              <c:pt idx="0">
                <c:v>1</c:v>
              </c:pt>
            </c:numLit>
          </c:yVal>
          <c:smooth val="0"/>
          <c:extLst>
            <c:ext xmlns:c16="http://schemas.microsoft.com/office/drawing/2014/chart" uri="{C3380CC4-5D6E-409C-BE32-E72D297353CC}">
              <c16:uniqueId val="{00000001-9466-48BD-B63F-18266D21CEF0}"/>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'503'!$I$48</c:f>
              <c:strCache>
                <c:ptCount val="1"/>
                <c:pt idx="0">
                  <c:v>502.1 B Total
+ SQRT(SUMXMY2 ( 502.1 B , 502.1 I ))</c:v>
                </c:pt>
              </c:strCache>
            </c:strRef>
          </c:xVal>
          <c:yVal>
            <c:numLit>
              <c:formatCode>General</c:formatCode>
              <c:ptCount val="1"/>
              <c:pt idx="0">
                <c:v>1</c:v>
              </c:pt>
            </c:numLit>
          </c:yVal>
          <c:smooth val="0"/>
          <c:extLst>
            <c:ext xmlns:c16="http://schemas.microsoft.com/office/drawing/2014/chart" uri="{C3380CC4-5D6E-409C-BE32-E72D297353CC}">
              <c16:uniqueId val="{00000002-9466-48BD-B63F-18266D21CEF0}"/>
            </c:ext>
          </c:extLst>
        </c:ser>
        <c:ser>
          <c:idx val="4"/>
          <c:order val="3"/>
          <c:tx>
            <c:v>Range</c:v>
          </c:tx>
          <c:spPr>
            <a:ln w="19050" cap="rnd" cmpd="sng">
              <a:solidFill>
                <a:srgbClr val="002060"/>
              </a:solidFill>
              <a:round/>
            </a:ln>
            <a:effectLst/>
          </c:spPr>
          <c:marker>
            <c:symbol val="none"/>
          </c:marker>
          <c:xVal>
            <c:strRef>
              <c:f>('503'!$I$43,'503'!$I$48)</c:f>
              <c:strCache>
                <c:ptCount val="2"/>
                <c:pt idx="0">
                  <c:v>502.1 Sum(I)</c:v>
                </c:pt>
                <c:pt idx="1">
                  <c:v>502.1 B Total
+ SQRT(SUMXMY2 ( 502.1 B , 502.1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9466-48BD-B63F-18266D21CEF0}"/>
            </c:ext>
          </c:extLst>
        </c:ser>
        <c:dLbls>
          <c:showLegendKey val="0"/>
          <c:showVal val="0"/>
          <c:showCatName val="0"/>
          <c:showSerName val="0"/>
          <c:showPercent val="0"/>
          <c:showBubbleSize val="0"/>
        </c:dLbls>
        <c:axId val="301654400"/>
        <c:axId val="301655936"/>
      </c:scatterChart>
      <c:valAx>
        <c:axId val="301654400"/>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301655936"/>
        <c:crosses val="autoZero"/>
        <c:crossBetween val="midCat"/>
      </c:valAx>
      <c:valAx>
        <c:axId val="301655936"/>
        <c:scaling>
          <c:orientation val="minMax"/>
        </c:scaling>
        <c:delete val="1"/>
        <c:axPos val="l"/>
        <c:numFmt formatCode="General" sourceLinked="1"/>
        <c:majorTickMark val="none"/>
        <c:minorTickMark val="none"/>
        <c:tickLblPos val="nextTo"/>
        <c:crossAx val="301654400"/>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Total Claims at the 99.5th Percentile</a:t>
            </a:r>
          </a:p>
        </c:rich>
      </c:tx>
      <c:layout>
        <c:manualLayout>
          <c:xMode val="edge"/>
          <c:yMode val="edge"/>
          <c:x val="0.24825"/>
          <c:y val="3.075E-2"/>
        </c:manualLayout>
      </c:layout>
      <c:overlay val="0"/>
      <c:spPr>
        <a:noFill/>
        <a:ln w="9525">
          <a:noFill/>
        </a:ln>
      </c:spPr>
    </c:title>
    <c:autoTitleDeleted val="0"/>
    <c:plotArea>
      <c:layout>
        <c:manualLayout>
          <c:layoutTarget val="inner"/>
          <c:xMode val="edge"/>
          <c:yMode val="edge"/>
          <c:x val="0.10725"/>
          <c:y val="0.58899999999999997"/>
          <c:w val="0.78599999999999992"/>
          <c:h val="0.20499999999999999"/>
        </c:manualLayout>
      </c:layout>
      <c:scatterChart>
        <c:scatterStyle val="lineMarker"/>
        <c:varyColors val="0"/>
        <c:ser>
          <c:idx val="0"/>
          <c:order val="0"/>
          <c:tx>
            <c:v>Range</c:v>
          </c:tx>
          <c:spPr>
            <a:ln w="28575" cmpd="sng">
              <a:solidFill>
                <a:srgbClr val="002060"/>
              </a:solidFill>
            </a:ln>
          </c:spPr>
          <c:marker>
            <c:symbol val="none"/>
          </c:marker>
          <c:xVal>
            <c:strRef>
              <c:f>('511'!$I$34,'511'!$I$39)</c:f>
              <c:strCache>
                <c:ptCount val="2"/>
                <c:pt idx="0">
                  <c:v>510.1 Sum(F)</c:v>
                </c:pt>
                <c:pt idx="1">
                  <c:v>510.1 A Total
+ SQRT(SUMXMY2 ( 510.1 A , 510.1 F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1580-49ED-A7A3-EF0E9052A2BA}"/>
            </c:ext>
          </c:extLst>
        </c:ser>
        <c:ser>
          <c:idx val="1"/>
          <c:order val="1"/>
          <c:tx>
            <c:v>SST</c:v>
          </c:tx>
          <c:spPr>
            <a:ln w="28575">
              <a:noFill/>
            </a:ln>
          </c:spPr>
          <c:marker>
            <c:symbol val="circle"/>
            <c:size val="8"/>
            <c:spPr>
              <a:solidFill>
                <a:srgbClr val="BE4B48"/>
              </a:solidFill>
              <a:effectLst/>
            </c:spPr>
          </c:marker>
          <c:dPt>
            <c:idx val="0"/>
            <c:marker>
              <c:symbol val="circle"/>
              <c:size val="10"/>
            </c:marker>
            <c:bubble3D val="0"/>
            <c:extLst>
              <c:ext xmlns:c16="http://schemas.microsoft.com/office/drawing/2014/chart" uri="{C3380CC4-5D6E-409C-BE32-E72D297353CC}">
                <c16:uniqueId val="{00000001-1580-49ED-A7A3-EF0E9052A2BA}"/>
              </c:ext>
            </c:extLst>
          </c:dPt>
          <c:xVal>
            <c:strRef>
              <c:f>'511'!$I$39</c:f>
              <c:strCache>
                <c:ptCount val="1"/>
                <c:pt idx="0">
                  <c:v>510.1 A Total
+ SQRT(SUMXMY2 ( 510.1 A , 510.1 F ))</c:v>
                </c:pt>
              </c:strCache>
            </c:strRef>
          </c:xVal>
          <c:yVal>
            <c:numLit>
              <c:formatCode>General</c:formatCode>
              <c:ptCount val="1"/>
              <c:pt idx="0">
                <c:v>1</c:v>
              </c:pt>
            </c:numLit>
          </c:yVal>
          <c:smooth val="0"/>
          <c:extLst>
            <c:ext xmlns:c16="http://schemas.microsoft.com/office/drawing/2014/chart" uri="{C3380CC4-5D6E-409C-BE32-E72D297353CC}">
              <c16:uniqueId val="{00000002-1580-49ED-A7A3-EF0E9052A2BA}"/>
            </c:ext>
          </c:extLst>
        </c:ser>
        <c:ser>
          <c:idx val="2"/>
          <c:order val="2"/>
          <c:tx>
            <c:v>Modelled</c:v>
          </c:tx>
          <c:spPr>
            <a:ln w="28575">
              <a:noFill/>
            </a:ln>
          </c:spPr>
          <c:marker>
            <c:symbol val="square"/>
            <c:size val="8"/>
            <c:spPr>
              <a:solidFill>
                <a:schemeClr val="accent5">
                  <a:lumMod val="75000"/>
                </a:schemeClr>
              </a:solidFill>
              <a:ln w="9525" cap="flat" cmpd="sng">
                <a:solidFill>
                  <a:schemeClr val="accent1"/>
                </a:solidFill>
              </a:ln>
              <a:effectLst/>
            </c:spPr>
          </c:marker>
          <c:xVal>
            <c:strRef>
              <c:f>'511'!$I$35</c:f>
              <c:strCache>
                <c:ptCount val="1"/>
                <c:pt idx="0">
                  <c:v>510.1 F Total</c:v>
                </c:pt>
              </c:strCache>
            </c:strRef>
          </c:xVal>
          <c:yVal>
            <c:numLit>
              <c:formatCode>General</c:formatCode>
              <c:ptCount val="1"/>
              <c:pt idx="0">
                <c:v>1</c:v>
              </c:pt>
            </c:numLit>
          </c:yVal>
          <c:smooth val="0"/>
          <c:extLst>
            <c:ext xmlns:c16="http://schemas.microsoft.com/office/drawing/2014/chart" uri="{C3380CC4-5D6E-409C-BE32-E72D297353CC}">
              <c16:uniqueId val="{00000003-1580-49ED-A7A3-EF0E9052A2BA}"/>
            </c:ext>
          </c:extLst>
        </c:ser>
        <c:ser>
          <c:idx val="3"/>
          <c:order val="3"/>
          <c:tx>
            <c:v>Fully dependent</c:v>
          </c:tx>
          <c:spPr>
            <a:ln w="28575">
              <a:noFill/>
            </a:ln>
          </c:spPr>
          <c:marker>
            <c:symbol val="triangle"/>
            <c:size val="8"/>
            <c:spPr>
              <a:solidFill>
                <a:srgbClr val="FFC000"/>
              </a:solidFill>
              <a:ln w="9525" cap="flat" cmpd="sng">
                <a:solidFill>
                  <a:srgbClr val="FFC000"/>
                </a:solidFill>
              </a:ln>
              <a:effectLst/>
            </c:spPr>
          </c:marker>
          <c:xVal>
            <c:strRef>
              <c:f>'511'!$I$34</c:f>
              <c:strCache>
                <c:ptCount val="1"/>
                <c:pt idx="0">
                  <c:v>510.1 Sum(F)</c:v>
                </c:pt>
              </c:strCache>
            </c:strRef>
          </c:xVal>
          <c:yVal>
            <c:numLit>
              <c:formatCode>General</c:formatCode>
              <c:ptCount val="1"/>
              <c:pt idx="0">
                <c:v>1</c:v>
              </c:pt>
            </c:numLit>
          </c:yVal>
          <c:smooth val="0"/>
          <c:extLst>
            <c:ext xmlns:c16="http://schemas.microsoft.com/office/drawing/2014/chart" uri="{C3380CC4-5D6E-409C-BE32-E72D297353CC}">
              <c16:uniqueId val="{00000004-1580-49ED-A7A3-EF0E9052A2BA}"/>
            </c:ext>
          </c:extLst>
        </c:ser>
        <c:dLbls>
          <c:showLegendKey val="0"/>
          <c:showVal val="0"/>
          <c:showCatName val="0"/>
          <c:showSerName val="0"/>
          <c:showPercent val="0"/>
          <c:showBubbleSize val="0"/>
        </c:dLbls>
        <c:axId val="322372736"/>
        <c:axId val="322374272"/>
      </c:scatterChart>
      <c:valAx>
        <c:axId val="322372736"/>
        <c:scaling>
          <c:orientation val="minMax"/>
        </c:scaling>
        <c:delete val="0"/>
        <c:axPos val="b"/>
        <c:numFmt formatCode="##,##0.00,,_-;[Red]\(##,##0.00,,\);\-_;\ " sourceLinked="1"/>
        <c:majorTickMark val="out"/>
        <c:minorTickMark val="none"/>
        <c:tickLblPos val="nextTo"/>
        <c:crossAx val="322374272"/>
        <c:crosses val="autoZero"/>
        <c:crossBetween val="midCat"/>
      </c:valAx>
      <c:valAx>
        <c:axId val="322374272"/>
        <c:scaling>
          <c:orientation val="minMax"/>
          <c:max val="1"/>
          <c:min val="0.95"/>
        </c:scaling>
        <c:delete val="1"/>
        <c:axPos val="l"/>
        <c:majorGridlines>
          <c:spPr>
            <a:ln w="9525">
              <a:noFill/>
            </a:ln>
          </c:spPr>
        </c:majorGridlines>
        <c:numFmt formatCode="General" sourceLinked="1"/>
        <c:majorTickMark val="out"/>
        <c:minorTickMark val="none"/>
        <c:tickLblPos val="nextTo"/>
        <c:crossAx val="322372736"/>
        <c:crosses val="autoZero"/>
        <c:crossBetween val="midCat"/>
      </c:valAx>
    </c:plotArea>
    <c:legend>
      <c:legendPos val="t"/>
      <c:legendEntry>
        <c:idx val="0"/>
        <c:delete val="1"/>
      </c:legendEntry>
      <c:layout>
        <c:manualLayout>
          <c:xMode val="edge"/>
          <c:yMode val="edge"/>
          <c:x val="0.22375"/>
          <c:y val="0.246"/>
          <c:w val="0.35299999999999992"/>
          <c:h val="0.11774999999999998"/>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FF73-4236-8202-7C5BA797104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('510'!$E$43,'510'!$F$44,'510'!$G$45,'510'!$H$46,'510'!$I$47)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FF73-4236-8202-7C5BA797104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FF73-4236-8202-7C5BA7971049}"/>
            </c:ext>
          </c:extLst>
        </c:ser>
        <c:dLbls>
          <c:showLegendKey val="0"/>
          <c:showVal val="0"/>
          <c:showCatName val="0"/>
          <c:showSerName val="0"/>
          <c:showPercent val="0"/>
          <c:showBubbleSize val="0"/>
        </c:dLbls>
        <c:axId val="322421504"/>
        <c:axId val="322423424"/>
      </c:scatterChart>
      <c:valAx>
        <c:axId val="3224215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3424"/>
        <c:crosses val="autoZero"/>
        <c:crossBetween val="midCat"/>
      </c:valAx>
      <c:valAx>
        <c:axId val="3224234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1504"/>
        <c:crosses val="autoZero"/>
        <c:crossBetween val="midCat"/>
      </c:valAx>
    </c:plotArea>
    <c:legend>
      <c:legendPos val="t"/>
      <c:layout>
        <c:manualLayout>
          <c:xMode val="edge"/>
          <c:yMode val="edge"/>
          <c:x val="0.11475"/>
          <c:y val="4.8499999999999995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'510'!$I$47</c:f>
              <c:numCache>
                <c:formatCode>##,##0.00,,_-;[Red]\(##,##0.00,,\);\-_;\ </c:formatCode>
                <c:ptCount val="1"/>
                <c:pt idx="0">
                  <c:v>0</c:v>
                </c:pt>
              </c:numCache>
            </c:numRef>
          </c:yVal>
          <c:smooth val="0"/>
          <c:extLst>
            <c:ext xmlns:c16="http://schemas.microsoft.com/office/drawing/2014/chart" uri="{C3380CC4-5D6E-409C-BE32-E72D297353CC}">
              <c16:uniqueId val="{00000000-B32F-4A11-A1CD-216796DB6547}"/>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B32F-4A11-A1CD-216796DB6547}"/>
            </c:ext>
          </c:extLst>
        </c:ser>
        <c:dLbls>
          <c:showLegendKey val="0"/>
          <c:showVal val="0"/>
          <c:showCatName val="0"/>
          <c:showSerName val="0"/>
          <c:showPercent val="0"/>
          <c:showBubbleSize val="0"/>
        </c:dLbls>
        <c:axId val="336220544"/>
        <c:axId val="336222080"/>
      </c:scatterChart>
      <c:valAx>
        <c:axId val="33622054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2080"/>
        <c:crosses val="autoZero"/>
        <c:crossBetween val="midCat"/>
        <c:majorUnit val="4.9999999999999992E-3"/>
      </c:valAx>
      <c:valAx>
        <c:axId val="33622208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0544"/>
        <c:crosses val="autoZero"/>
        <c:crossBetween val="midCat"/>
      </c:valAx>
    </c:plotArea>
    <c:legend>
      <c:legendPos val="t"/>
      <c:layout>
        <c:manualLayout>
          <c:xMode val="edge"/>
          <c:yMode val="edge"/>
          <c:x val="0.10575"/>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649999999999996"/>
          <c:w val="0.80574999999999997"/>
          <c:h val="0.68825000000000003"/>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CBF3-4AB8-80C8-245A292CC70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('510'!$E$53,'510'!$F$54,'510'!$G$55,'510'!$H$56,'510'!$I$57)</c:f>
              <c:numCache>
                <c:formatCode>0.0000%</c:formatCode>
                <c:ptCount val="5"/>
                <c:pt idx="0" formatCode="General">
                  <c:v>0</c:v>
                </c:pt>
              </c:numCache>
            </c:numRef>
          </c:yVal>
          <c:smooth val="0"/>
          <c:extLst>
            <c:ext xmlns:c16="http://schemas.microsoft.com/office/drawing/2014/chart" uri="{C3380CC4-5D6E-409C-BE32-E72D297353CC}">
              <c16:uniqueId val="{00000001-CBF3-4AB8-80C8-245A292CC70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CBF3-4AB8-80C8-245A292CC703}"/>
            </c:ext>
          </c:extLst>
        </c:ser>
        <c:dLbls>
          <c:showLegendKey val="0"/>
          <c:showVal val="0"/>
          <c:showCatName val="0"/>
          <c:showSerName val="0"/>
          <c:showPercent val="0"/>
          <c:showBubbleSize val="0"/>
        </c:dLbls>
        <c:axId val="322914560"/>
        <c:axId val="322920832"/>
      </c:scatterChart>
      <c:valAx>
        <c:axId val="322914560"/>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20832"/>
        <c:crosses val="autoZero"/>
        <c:crossBetween val="midCat"/>
      </c:valAx>
      <c:valAx>
        <c:axId val="322920832"/>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14560"/>
        <c:crosses val="autoZero"/>
        <c:crossBetween val="midCat"/>
      </c:valAx>
    </c:plotArea>
    <c:legend>
      <c:legendPos val="t"/>
      <c:layout>
        <c:manualLayout>
          <c:xMode val="edge"/>
          <c:yMode val="edge"/>
          <c:x val="9.2749999999999985E-2"/>
          <c:y val="5.2999999999999999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450000000000001"/>
          <c:w val="0.76324999999999987"/>
          <c:h val="0.73374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'510'!$I$57</c:f>
              <c:numCache>
                <c:formatCode>0.0000%</c:formatCode>
                <c:ptCount val="1"/>
              </c:numCache>
            </c:numRef>
          </c:yVal>
          <c:smooth val="0"/>
          <c:extLst>
            <c:ext xmlns:c16="http://schemas.microsoft.com/office/drawing/2014/chart" uri="{C3380CC4-5D6E-409C-BE32-E72D297353CC}">
              <c16:uniqueId val="{00000000-97F8-42FF-9BF1-2A3FF003ECB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97F8-42FF-9BF1-2A3FF003ECB6}"/>
            </c:ext>
          </c:extLst>
        </c:ser>
        <c:dLbls>
          <c:showLegendKey val="0"/>
          <c:showVal val="0"/>
          <c:showCatName val="0"/>
          <c:showSerName val="0"/>
          <c:showPercent val="0"/>
          <c:showBubbleSize val="0"/>
        </c:dLbls>
        <c:axId val="322942848"/>
        <c:axId val="322944384"/>
      </c:scatterChart>
      <c:valAx>
        <c:axId val="32294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4384"/>
        <c:crosses val="autoZero"/>
        <c:crossBetween val="midCat"/>
        <c:majorUnit val="4.9999999999999992E-3"/>
      </c:valAx>
      <c:valAx>
        <c:axId val="32294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28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'500'!$I$46</c:f>
              <c:numCache>
                <c:formatCode>##,##0.00,,_-;[Red]\(##,##0.00,,\);\-_;\ </c:formatCode>
                <c:ptCount val="1"/>
                <c:pt idx="0">
                  <c:v>0</c:v>
                </c:pt>
              </c:numCache>
            </c:numRef>
          </c:yVal>
          <c:smooth val="0"/>
          <c:extLst>
            <c:ext xmlns:c16="http://schemas.microsoft.com/office/drawing/2014/chart" uri="{C3380CC4-5D6E-409C-BE32-E72D297353CC}">
              <c16:uniqueId val="{00000000-CCDE-4C4E-86C1-2C6BF28DCA5E}"/>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CDE-4C4E-86C1-2C6BF28DCA5E}"/>
            </c:ext>
          </c:extLst>
        </c:ser>
        <c:dLbls>
          <c:showLegendKey val="0"/>
          <c:showVal val="0"/>
          <c:showCatName val="0"/>
          <c:showSerName val="0"/>
          <c:showPercent val="0"/>
          <c:showBubbleSize val="0"/>
        </c:dLbls>
        <c:axId val="519038464"/>
        <c:axId val="519040000"/>
      </c:scatterChart>
      <c:valAx>
        <c:axId val="5190384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0000"/>
        <c:crosses val="autoZero"/>
        <c:crossBetween val="midCat"/>
        <c:majorUnit val="4.9999999999999992E-3"/>
      </c:valAx>
      <c:valAx>
        <c:axId val="5190400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38464"/>
        <c:crosses val="autoZero"/>
        <c:crossBetween val="midCat"/>
      </c:valAx>
    </c:plotArea>
    <c:legend>
      <c:legendPos val="t"/>
      <c:layout>
        <c:manualLayout>
          <c:xMode val="edge"/>
          <c:yMode val="edge"/>
          <c:x val="0.10199999999999998"/>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61"/>
          <c:w val="0.76324999999999987"/>
          <c:h val="0.70725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'510'!$I$67</c:f>
              <c:numCache>
                <c:formatCode>0.0000%</c:formatCode>
                <c:ptCount val="1"/>
              </c:numCache>
            </c:numRef>
          </c:yVal>
          <c:smooth val="0"/>
          <c:extLst>
            <c:ext xmlns:c16="http://schemas.microsoft.com/office/drawing/2014/chart" uri="{C3380CC4-5D6E-409C-BE32-E72D297353CC}">
              <c16:uniqueId val="{00000000-3487-4C04-9362-FA2BF0EB0DAA}"/>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3487-4C04-9362-FA2BF0EB0DAA}"/>
            </c:ext>
          </c:extLst>
        </c:ser>
        <c:dLbls>
          <c:showLegendKey val="0"/>
          <c:showVal val="0"/>
          <c:showCatName val="0"/>
          <c:showSerName val="0"/>
          <c:showPercent val="0"/>
          <c:showBubbleSize val="0"/>
        </c:dLbls>
        <c:axId val="336609280"/>
        <c:axId val="336610816"/>
      </c:scatterChart>
      <c:valAx>
        <c:axId val="336609280"/>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10816"/>
        <c:crosses val="autoZero"/>
        <c:crossBetween val="midCat"/>
        <c:majorUnit val="4.9999999999999992E-3"/>
      </c:valAx>
      <c:valAx>
        <c:axId val="33661081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09280"/>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58C-4E64-82A5-D249064D0B4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('510'!$E$63,'510'!$F$64,'510'!$G$65,'510'!$H$66,'510'!$I$67)</c:f>
              <c:numCache>
                <c:formatCode>General</c:formatCode>
                <c:ptCount val="5"/>
                <c:pt idx="0">
                  <c:v>0</c:v>
                </c:pt>
                <c:pt idx="1">
                  <c:v>0</c:v>
                </c:pt>
              </c:numCache>
            </c:numRef>
          </c:yVal>
          <c:smooth val="0"/>
          <c:extLst>
            <c:ext xmlns:c16="http://schemas.microsoft.com/office/drawing/2014/chart" uri="{C3380CC4-5D6E-409C-BE32-E72D297353CC}">
              <c16:uniqueId val="{00000001-258C-4E64-82A5-D249064D0B4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58C-4E64-82A5-D249064D0B47}"/>
            </c:ext>
          </c:extLst>
        </c:ser>
        <c:dLbls>
          <c:showLegendKey val="0"/>
          <c:showVal val="0"/>
          <c:showCatName val="0"/>
          <c:showSerName val="0"/>
          <c:showPercent val="0"/>
          <c:showBubbleSize val="0"/>
        </c:dLbls>
        <c:axId val="336639872"/>
        <c:axId val="336654336"/>
      </c:scatterChart>
      <c:valAx>
        <c:axId val="3366398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54336"/>
        <c:crosses val="autoZero"/>
        <c:crossBetween val="midCat"/>
      </c:valAx>
      <c:valAx>
        <c:axId val="33665433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39872"/>
        <c:crosses val="autoZero"/>
        <c:crossBetween val="midCat"/>
      </c:valAx>
    </c:plotArea>
    <c:legend>
      <c:legendPos val="t"/>
      <c:layout>
        <c:manualLayout>
          <c:xMode val="edge"/>
          <c:yMode val="edge"/>
          <c:x val="0.10375"/>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6400000000000001"/>
          <c:w val="0.80574999999999997"/>
          <c:h val="0.67074999999999996"/>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E7A9-4789-8324-A24C48C2990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('520'!$E$18,'520'!$F$19,'520'!$G$20,'520'!$H$21,'520'!$I$22)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E7A9-4789-8324-A24C48C2990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E7A9-4789-8324-A24C48C29909}"/>
            </c:ext>
          </c:extLst>
        </c:ser>
        <c:dLbls>
          <c:showLegendKey val="0"/>
          <c:showVal val="0"/>
          <c:showCatName val="0"/>
          <c:showSerName val="0"/>
          <c:showPercent val="0"/>
          <c:showBubbleSize val="0"/>
        </c:dLbls>
        <c:axId val="355918208"/>
        <c:axId val="355920128"/>
      </c:scatterChart>
      <c:valAx>
        <c:axId val="35591820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20128"/>
        <c:crosses val="autoZero"/>
        <c:crossBetween val="midCat"/>
      </c:valAx>
      <c:valAx>
        <c:axId val="35592012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18208"/>
        <c:crosses val="autoZero"/>
        <c:crossBetween val="midCat"/>
      </c:valAx>
    </c:plotArea>
    <c:legend>
      <c:legendPos val="t"/>
      <c:layout>
        <c:manualLayout>
          <c:xMode val="edge"/>
          <c:yMode val="edge"/>
          <c:x val="0.106"/>
          <c:y val="4.8499999999999995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025"/>
          <c:w val="0.76324999999999987"/>
          <c:h val="0.737999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'520'!$I$22</c:f>
              <c:numCache>
                <c:formatCode>##,##0.00,,_-;[Red]\(##,##0.00,,\);\-_;\ </c:formatCode>
                <c:ptCount val="1"/>
                <c:pt idx="0">
                  <c:v>0</c:v>
                </c:pt>
              </c:numCache>
            </c:numRef>
          </c:yVal>
          <c:smooth val="0"/>
          <c:extLst>
            <c:ext xmlns:c16="http://schemas.microsoft.com/office/drawing/2014/chart" uri="{C3380CC4-5D6E-409C-BE32-E72D297353CC}">
              <c16:uniqueId val="{00000000-4180-432A-BD1A-B15645E45045}"/>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180-432A-BD1A-B15645E45045}"/>
            </c:ext>
          </c:extLst>
        </c:ser>
        <c:dLbls>
          <c:showLegendKey val="0"/>
          <c:showVal val="0"/>
          <c:showCatName val="0"/>
          <c:showSerName val="0"/>
          <c:showPercent val="0"/>
          <c:showBubbleSize val="0"/>
        </c:dLbls>
        <c:axId val="356278272"/>
        <c:axId val="356279808"/>
      </c:scatterChart>
      <c:valAx>
        <c:axId val="356278272"/>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9808"/>
        <c:crosses val="autoZero"/>
        <c:crossBetween val="midCat"/>
        <c:majorUnit val="4.9999999999999992E-3"/>
      </c:valAx>
      <c:valAx>
        <c:axId val="356279808"/>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8272"/>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199999999999999"/>
          <c:w val="0.80574999999999997"/>
          <c:h val="0.6927499999999999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467-4BFE-9ECE-1300C5E702D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('520'!$E$43,'520'!$F$44,'520'!$G$45,'520'!$H$46,'520'!$I$47)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2467-4BFE-9ECE-1300C5E702D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467-4BFE-9ECE-1300C5E702D3}"/>
            </c:ext>
          </c:extLst>
        </c:ser>
        <c:dLbls>
          <c:showLegendKey val="0"/>
          <c:showVal val="0"/>
          <c:showCatName val="0"/>
          <c:showSerName val="0"/>
          <c:showPercent val="0"/>
          <c:showBubbleSize val="0"/>
        </c:dLbls>
        <c:axId val="356300672"/>
        <c:axId val="356306944"/>
      </c:scatterChart>
      <c:valAx>
        <c:axId val="3563006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6944"/>
        <c:crosses val="autoZero"/>
        <c:crossBetween val="midCat"/>
      </c:valAx>
      <c:valAx>
        <c:axId val="35630694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0672"/>
        <c:crosses val="autoZero"/>
        <c:crossBetween val="midCat"/>
      </c:valAx>
    </c:plotArea>
    <c:legend>
      <c:legendPos val="t"/>
      <c:layout>
        <c:manualLayout>
          <c:xMode val="edge"/>
          <c:yMode val="edge"/>
          <c:x val="0.10150000000000001"/>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'520'!$I$47</c:f>
              <c:numCache>
                <c:formatCode>##,##0.00,,_-;[Red]\(##,##0.00,,\);\-_;\ </c:formatCode>
                <c:ptCount val="1"/>
                <c:pt idx="0">
                  <c:v>0</c:v>
                </c:pt>
              </c:numCache>
            </c:numRef>
          </c:yVal>
          <c:smooth val="0"/>
          <c:extLst>
            <c:ext xmlns:c16="http://schemas.microsoft.com/office/drawing/2014/chart" uri="{C3380CC4-5D6E-409C-BE32-E72D297353CC}">
              <c16:uniqueId val="{00000000-204F-4C75-9A1F-179F38DD2C64}"/>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204F-4C75-9A1F-179F38DD2C64}"/>
            </c:ext>
          </c:extLst>
        </c:ser>
        <c:dLbls>
          <c:showLegendKey val="0"/>
          <c:showVal val="0"/>
          <c:showCatName val="0"/>
          <c:showSerName val="0"/>
          <c:showPercent val="0"/>
          <c:showBubbleSize val="0"/>
        </c:dLbls>
        <c:axId val="356341248"/>
        <c:axId val="356342784"/>
      </c:scatterChart>
      <c:valAx>
        <c:axId val="3563412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2784"/>
        <c:crosses val="autoZero"/>
        <c:crossBetween val="midCat"/>
        <c:majorUnit val="4.9999999999999992E-3"/>
      </c:valAx>
      <c:valAx>
        <c:axId val="3563427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1248"/>
        <c:crosses val="autoZero"/>
        <c:crossBetween val="midCat"/>
      </c:valAx>
    </c:plotArea>
    <c:legend>
      <c:legendPos val="t"/>
      <c:layout>
        <c:manualLayout>
          <c:xMode val="edge"/>
          <c:yMode val="edge"/>
          <c:x val="7.4499999999999997E-2"/>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325000000000001"/>
          <c:w val="0.80574999999999997"/>
          <c:h val="0.7014999999999999"/>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96D8-4832-8854-9FB203562620}"/>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('520'!$E$68,'520'!$F$69,'520'!$G$70,'520'!$H$71,'520'!$I$72)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96D8-4832-8854-9FB203562620}"/>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96D8-4832-8854-9FB203562620}"/>
            </c:ext>
          </c:extLst>
        </c:ser>
        <c:dLbls>
          <c:showLegendKey val="0"/>
          <c:showVal val="0"/>
          <c:showCatName val="0"/>
          <c:showSerName val="0"/>
          <c:showPercent val="0"/>
          <c:showBubbleSize val="0"/>
        </c:dLbls>
        <c:axId val="356384128"/>
        <c:axId val="356451840"/>
      </c:scatterChart>
      <c:valAx>
        <c:axId val="3563841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51840"/>
        <c:crosses val="autoZero"/>
        <c:crossBetween val="midCat"/>
      </c:valAx>
      <c:valAx>
        <c:axId val="35645184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84128"/>
        <c:crosses val="autoZero"/>
        <c:crossBetween val="midCat"/>
      </c:valAx>
    </c:plotArea>
    <c:legend>
      <c:legendPos val="t"/>
      <c:layout>
        <c:manualLayout>
          <c:xMode val="edge"/>
          <c:yMode val="edge"/>
          <c:x val="0.10150000000000001"/>
          <c:y val="4.399999999999999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375"/>
          <c:w val="0.76324999999999987"/>
          <c:h val="0.7644999999999999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'520'!$I$72</c:f>
              <c:numCache>
                <c:formatCode>##,##0.00,,_-;[Red]\(##,##0.00,,\);\-_;\ </c:formatCode>
                <c:ptCount val="1"/>
                <c:pt idx="0">
                  <c:v>0</c:v>
                </c:pt>
              </c:numCache>
            </c:numRef>
          </c:yVal>
          <c:smooth val="0"/>
          <c:extLst>
            <c:ext xmlns:c16="http://schemas.microsoft.com/office/drawing/2014/chart" uri="{C3380CC4-5D6E-409C-BE32-E72D297353CC}">
              <c16:uniqueId val="{00000000-7004-4278-A885-F19AFD4C86ED}"/>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7004-4278-A885-F19AFD4C86ED}"/>
            </c:ext>
          </c:extLst>
        </c:ser>
        <c:dLbls>
          <c:showLegendKey val="0"/>
          <c:showVal val="0"/>
          <c:showCatName val="0"/>
          <c:showSerName val="0"/>
          <c:showPercent val="0"/>
          <c:showBubbleSize val="0"/>
        </c:dLbls>
        <c:axId val="356482048"/>
        <c:axId val="356483840"/>
      </c:scatterChart>
      <c:valAx>
        <c:axId val="3564820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3840"/>
        <c:crosses val="autoZero"/>
        <c:crossBetween val="midCat"/>
        <c:majorUnit val="4.9999999999999992E-3"/>
      </c:valAx>
      <c:valAx>
        <c:axId val="3564838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20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D16-4918-81A5-0CE03F0A4E4A}"/>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('520'!$E$94,'520'!$F$95,'520'!$G$96,'520'!$H$97,'520'!$I$98)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8D16-4918-81A5-0CE03F0A4E4A}"/>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D16-4918-81A5-0CE03F0A4E4A}"/>
            </c:ext>
          </c:extLst>
        </c:ser>
        <c:dLbls>
          <c:showLegendKey val="0"/>
          <c:showVal val="0"/>
          <c:showCatName val="0"/>
          <c:showSerName val="0"/>
          <c:showPercent val="0"/>
          <c:showBubbleSize val="0"/>
        </c:dLbls>
        <c:axId val="356512896"/>
        <c:axId val="356514816"/>
      </c:scatterChart>
      <c:valAx>
        <c:axId val="356512896"/>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4816"/>
        <c:crosses val="autoZero"/>
        <c:crossBetween val="midCat"/>
      </c:valAx>
      <c:valAx>
        <c:axId val="35651481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2896"/>
        <c:crosses val="autoZero"/>
        <c:crossBetween val="midCat"/>
      </c:valAx>
    </c:plotArea>
    <c:legend>
      <c:legendPos val="t"/>
      <c:layout>
        <c:manualLayout>
          <c:xMode val="edge"/>
          <c:yMode val="edge"/>
          <c:x val="9.4999999999999987E-2"/>
          <c:y val="4.3999999999999991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'520'!$I$98</c:f>
              <c:numCache>
                <c:formatCode>##,##0.00,,_-;[Red]\(##,##0.00,,\);\-_;\ </c:formatCode>
                <c:ptCount val="1"/>
                <c:pt idx="0">
                  <c:v>0</c:v>
                </c:pt>
              </c:numCache>
            </c:numRef>
          </c:yVal>
          <c:smooth val="0"/>
          <c:extLst>
            <c:ext xmlns:c16="http://schemas.microsoft.com/office/drawing/2014/chart" uri="{C3380CC4-5D6E-409C-BE32-E72D297353CC}">
              <c16:uniqueId val="{00000000-8C8E-4994-8120-CDAF8F2702E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8C8E-4994-8120-CDAF8F2702E9}"/>
            </c:ext>
          </c:extLst>
        </c:ser>
        <c:dLbls>
          <c:showLegendKey val="0"/>
          <c:showVal val="0"/>
          <c:showCatName val="0"/>
          <c:showSerName val="0"/>
          <c:showPercent val="0"/>
          <c:showBubbleSize val="0"/>
        </c:dLbls>
        <c:axId val="356561664"/>
        <c:axId val="356563200"/>
      </c:scatterChart>
      <c:valAx>
        <c:axId val="3565616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3200"/>
        <c:crosses val="autoZero"/>
        <c:crossBetween val="midCat"/>
        <c:majorUnit val="4.9999999999999992E-3"/>
      </c:valAx>
      <c:valAx>
        <c:axId val="3565632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1664"/>
        <c:crosses val="autoZero"/>
        <c:crossBetween val="midCat"/>
      </c:valAx>
    </c:plotArea>
    <c:legend>
      <c:legendPos val="t"/>
      <c:layout>
        <c:manualLayout>
          <c:xMode val="edge"/>
          <c:yMode val="edge"/>
          <c:x val="9.4E-2"/>
          <c:y val="3.9750000000000001E-2"/>
          <c:w val="0.71775"/>
          <c:h val="7.124999999999999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8BA-4500-BDFD-04F5E0E0A652}"/>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('500'!$E$53,'500'!$F$54,'500'!$G$55,'500'!$H$56,'500'!$I$57)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48BA-4500-BDFD-04F5E0E0A652}"/>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8BA-4500-BDFD-04F5E0E0A652}"/>
            </c:ext>
          </c:extLst>
        </c:ser>
        <c:dLbls>
          <c:showLegendKey val="0"/>
          <c:showVal val="0"/>
          <c:showCatName val="0"/>
          <c:showSerName val="0"/>
          <c:showPercent val="0"/>
          <c:showBubbleSize val="0"/>
        </c:dLbls>
        <c:axId val="519048576"/>
        <c:axId val="519054848"/>
      </c:scatterChart>
      <c:valAx>
        <c:axId val="519048576"/>
        <c:scaling>
          <c:orientation val="minMax"/>
          <c:max val="1"/>
          <c:min val="0.5"/>
        </c:scaling>
        <c:delete val="0"/>
        <c:axPos val="b"/>
        <c:title>
          <c:tx>
            <c:rich>
              <a:bodyPr rot="0" vert="horz"/>
              <a:lstStyle/>
              <a:p>
                <a:pPr algn="ctr">
                  <a:defRPr/>
                </a:pPr>
                <a:r>
                  <a:rPr lang="en-US"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54848"/>
        <c:crosses val="autoZero"/>
        <c:crossBetween val="midCat"/>
      </c:valAx>
      <c:valAx>
        <c:axId val="519054848"/>
        <c:scaling>
          <c:orientation val="minMax"/>
          <c:max val="0.5"/>
        </c:scaling>
        <c:delete val="0"/>
        <c:axPos val="l"/>
        <c:majorGridlines/>
        <c:title>
          <c:tx>
            <c:rich>
              <a:bodyPr rot="-5400000" vert="horz"/>
              <a:lstStyle/>
              <a:p>
                <a:pPr algn="ctr">
                  <a:defRPr/>
                </a:pPr>
                <a:r>
                  <a:rPr lang="en-US"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8576"/>
        <c:crosses val="autoZero"/>
        <c:crossBetween val="midCat"/>
      </c:valAx>
    </c:plotArea>
    <c:legend>
      <c:legendPos val="t"/>
      <c:layout>
        <c:manualLayout>
          <c:xMode val="edge"/>
          <c:yMode val="edge"/>
          <c:x val="0.11275"/>
          <c:y val="3.075E-2"/>
          <c:w val="0.73050000000000004"/>
          <c:h val="8.4500000000000006E-2"/>
        </c:manualLayout>
      </c:layout>
      <c:overlay val="0"/>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Segoe UI"/>
          <a:ea typeface="Segoe UI"/>
          <a:cs typeface="Segoe UI"/>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('521'!$F$122,'521'!$F$126)</c:f>
              <c:strCache>
                <c:ptCount val="2"/>
                <c:pt idx="0">
                  <c:v>= 520.5 W1 + 520.5 X1 + 520.5 Y1</c:v>
                </c:pt>
                <c:pt idx="1">
                  <c:v>= 521.5 Mean Insurance Risk (SST)
 + SQRT(SUMXMY2 ( Premium risk 99.5th : Reserve risk 99.5th , Premium risk Mean : Reserve risk Mean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05C4-4CD2-AB10-1453E5A5F8D3}"/>
            </c:ext>
          </c:extLst>
        </c:ser>
        <c:ser>
          <c:idx val="1"/>
          <c:order val="1"/>
          <c:tx>
            <c:strRef>
              <c:f>'521'!$C$126</c:f>
              <c:strCache>
                <c:ptCount val="1"/>
                <c:pt idx="0">
                  <c:v>Insurance Risk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05C4-4CD2-AB10-1453E5A5F8D3}"/>
              </c:ext>
            </c:extLst>
          </c:dPt>
          <c:xVal>
            <c:strRef>
              <c:f>'521'!$F$126</c:f>
              <c:strCache>
                <c:ptCount val="1"/>
                <c:pt idx="0">
                  <c:v>= 521.5 Mean Insurance Risk (SST)
 + SQRT(SUMXMY2 ( Premium risk 99.5th : Reserve risk 99.5th , Premium risk Mean : Reserve risk Mean ))</c:v>
                </c:pt>
              </c:strCache>
            </c:strRef>
          </c:xVal>
          <c:yVal>
            <c:numLit>
              <c:formatCode>General</c:formatCode>
              <c:ptCount val="1"/>
              <c:pt idx="0">
                <c:v>1</c:v>
              </c:pt>
            </c:numLit>
          </c:yVal>
          <c:smooth val="0"/>
          <c:extLst>
            <c:ext xmlns:c16="http://schemas.microsoft.com/office/drawing/2014/chart" uri="{C3380CC4-5D6E-409C-BE32-E72D297353CC}">
              <c16:uniqueId val="{00000002-05C4-4CD2-AB10-1453E5A5F8D3}"/>
            </c:ext>
          </c:extLst>
        </c:ser>
        <c:ser>
          <c:idx val="2"/>
          <c:order val="2"/>
          <c:tx>
            <c:strRef>
              <c:f>'521'!$C$122</c:f>
              <c:strCache>
                <c:ptCount val="1"/>
                <c:pt idx="0">
                  <c:v>Insurance Risk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'521'!$F$122</c:f>
              <c:strCache>
                <c:ptCount val="1"/>
                <c:pt idx="0">
                  <c:v>= 520.5 W1 + 520.5 X1 + 520.5 Y1</c:v>
                </c:pt>
              </c:strCache>
            </c:strRef>
          </c:xVal>
          <c:yVal>
            <c:numLit>
              <c:formatCode>General</c:formatCode>
              <c:ptCount val="1"/>
              <c:pt idx="0">
                <c:v>1</c:v>
              </c:pt>
            </c:numLit>
          </c:yVal>
          <c:smooth val="0"/>
          <c:extLst>
            <c:ext xmlns:c16="http://schemas.microsoft.com/office/drawing/2014/chart" uri="{C3380CC4-5D6E-409C-BE32-E72D297353CC}">
              <c16:uniqueId val="{00000003-05C4-4CD2-AB10-1453E5A5F8D3}"/>
            </c:ext>
          </c:extLst>
        </c:ser>
        <c:ser>
          <c:idx val="3"/>
          <c:order val="3"/>
          <c:tx>
            <c:strRef>
              <c:f>'521'!$C$121</c:f>
              <c:strCache>
                <c:ptCount val="1"/>
                <c:pt idx="0">
                  <c:v>Insurance Risk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'521'!$F$121</c:f>
              <c:strCache>
                <c:ptCount val="1"/>
                <c:pt idx="0">
                  <c:v>= 521.5 99.5th Risk: Premium + Reserve</c:v>
                </c:pt>
              </c:strCache>
            </c:strRef>
          </c:xVal>
          <c:yVal>
            <c:numLit>
              <c:formatCode>General</c:formatCode>
              <c:ptCount val="1"/>
              <c:pt idx="0">
                <c:v>1</c:v>
              </c:pt>
            </c:numLit>
          </c:yVal>
          <c:smooth val="0"/>
          <c:extLst>
            <c:ext xmlns:c16="http://schemas.microsoft.com/office/drawing/2014/chart" uri="{C3380CC4-5D6E-409C-BE32-E72D297353CC}">
              <c16:uniqueId val="{00000004-05C4-4CD2-AB10-1453E5A5F8D3}"/>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6749999999999994E-2"/>
          <c:y val="0.27100000000000002"/>
          <c:w val="0.80699999999999994"/>
          <c:h val="9.6000000000000002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Balance Sheet Position at the 99.5th Percentile (SCR)</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('521'!$F$153,'521'!$F$158)</c:f>
              <c:strCache>
                <c:ptCount val="2"/>
                <c:pt idx="0">
                  <c:v>= SUM (521.6 99.5th: Insurance risk,
Credit risk, Market risk, Operational risk)</c:v>
                </c:pt>
                <c:pt idx="1">
                  <c:v>= 521.6 Mean SCR (SST)
+ SQRT(SUMXMY2 ( [521.6 Mean: Insurance risk, Credit risk, Market risk, Operational risk] , [521.6 99.5th: Insurance risk, Credit risk, Market risk, Operational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B10C-4547-841B-2FF8157BB1D4}"/>
            </c:ext>
          </c:extLst>
        </c:ser>
        <c:ser>
          <c:idx val="1"/>
          <c:order val="1"/>
          <c:tx>
            <c:strRef>
              <c:f>'521'!$C$158</c:f>
              <c:strCache>
                <c:ptCount val="1"/>
                <c:pt idx="0">
                  <c:v>SCR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B10C-4547-841B-2FF8157BB1D4}"/>
              </c:ext>
            </c:extLst>
          </c:dPt>
          <c:xVal>
            <c:strRef>
              <c:f>'521'!$F$158</c:f>
              <c:strCache>
                <c:ptCount val="1"/>
                <c:pt idx="0">
                  <c:v>= 521.6 Mean SCR (SST)
+ SQRT(SUMXMY2 ( [521.6 Mean: Insurance risk, Credit risk, Market risk, Operational risk] , [521.6 99.5th: Insurance risk, Credit risk, Market risk, Operational risk] ))</c:v>
                </c:pt>
              </c:strCache>
            </c:strRef>
          </c:xVal>
          <c:yVal>
            <c:numLit>
              <c:formatCode>General</c:formatCode>
              <c:ptCount val="1"/>
              <c:pt idx="0">
                <c:v>1</c:v>
              </c:pt>
            </c:numLit>
          </c:yVal>
          <c:smooth val="0"/>
          <c:extLst>
            <c:ext xmlns:c16="http://schemas.microsoft.com/office/drawing/2014/chart" uri="{C3380CC4-5D6E-409C-BE32-E72D297353CC}">
              <c16:uniqueId val="{00000002-B10C-4547-841B-2FF8157BB1D4}"/>
            </c:ext>
          </c:extLst>
        </c:ser>
        <c:ser>
          <c:idx val="2"/>
          <c:order val="2"/>
          <c:tx>
            <c:strRef>
              <c:f>'521'!$C$154</c:f>
              <c:strCache>
                <c:ptCount val="1"/>
                <c:pt idx="0">
                  <c:v>SCR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'521'!$F$154</c:f>
              <c:strCache>
                <c:ptCount val="1"/>
                <c:pt idx="0">
                  <c:v>= 520.5 Y7 + 520.5 W1 + 520.5 X1 </c:v>
                </c:pt>
              </c:strCache>
            </c:strRef>
          </c:xVal>
          <c:yVal>
            <c:numLit>
              <c:formatCode>General</c:formatCode>
              <c:ptCount val="1"/>
              <c:pt idx="0">
                <c:v>1</c:v>
              </c:pt>
            </c:numLit>
          </c:yVal>
          <c:smooth val="0"/>
          <c:extLst>
            <c:ext xmlns:c16="http://schemas.microsoft.com/office/drawing/2014/chart" uri="{C3380CC4-5D6E-409C-BE32-E72D297353CC}">
              <c16:uniqueId val="{00000003-B10C-4547-841B-2FF8157BB1D4}"/>
            </c:ext>
          </c:extLst>
        </c:ser>
        <c:ser>
          <c:idx val="3"/>
          <c:order val="3"/>
          <c:tx>
            <c:strRef>
              <c:f>'521'!$C$153</c:f>
              <c:strCache>
                <c:ptCount val="1"/>
                <c:pt idx="0">
                  <c:v>SCR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'521'!$F$153</c:f>
              <c:strCache>
                <c:ptCount val="1"/>
                <c:pt idx="0">
                  <c:v>= SUM (521.6 99.5th: Insurance risk,
Credit risk, Market risk, Operational risk)</c:v>
                </c:pt>
              </c:strCache>
            </c:strRef>
          </c:xVal>
          <c:yVal>
            <c:numLit>
              <c:formatCode>General</c:formatCode>
              <c:ptCount val="1"/>
              <c:pt idx="0">
                <c:v>1</c:v>
              </c:pt>
            </c:numLit>
          </c:yVal>
          <c:smooth val="0"/>
          <c:extLst>
            <c:ext xmlns:c16="http://schemas.microsoft.com/office/drawing/2014/chart" uri="{C3380CC4-5D6E-409C-BE32-E72D297353CC}">
              <c16:uniqueId val="{00000004-B10C-4547-841B-2FF8157BB1D4}"/>
            </c:ext>
          </c:extLst>
        </c:ser>
        <c:dLbls>
          <c:showLegendKey val="0"/>
          <c:showVal val="0"/>
          <c:showCatName val="0"/>
          <c:showSerName val="0"/>
          <c:showPercent val="0"/>
          <c:showBubbleSize val="0"/>
        </c:dLbls>
        <c:axId val="356629888"/>
        <c:axId val="356644352"/>
      </c:scatterChart>
      <c:valAx>
        <c:axId val="356629888"/>
        <c:scaling>
          <c:orientation val="minMax"/>
        </c:scaling>
        <c:delete val="0"/>
        <c:axPos val="b"/>
        <c:numFmt formatCode="##,##0.00,,_-;[Red]\(##,##0.00,,\);\-_;\ " sourceLinked="1"/>
        <c:majorTickMark val="out"/>
        <c:minorTickMark val="none"/>
        <c:tickLblPos val="nextTo"/>
        <c:crossAx val="356644352"/>
        <c:crosses val="autoZero"/>
        <c:crossBetween val="midCat"/>
      </c:valAx>
      <c:valAx>
        <c:axId val="356644352"/>
        <c:scaling>
          <c:orientation val="minMax"/>
          <c:max val="1"/>
          <c:min val="0.95"/>
        </c:scaling>
        <c:delete val="1"/>
        <c:axPos val="l"/>
        <c:majorGridlines>
          <c:spPr>
            <a:ln w="9525">
              <a:noFill/>
            </a:ln>
          </c:spPr>
        </c:majorGridlines>
        <c:numFmt formatCode="General" sourceLinked="1"/>
        <c:majorTickMark val="out"/>
        <c:minorTickMark val="none"/>
        <c:tickLblPos val="nextTo"/>
        <c:crossAx val="356629888"/>
        <c:crosses val="autoZero"/>
        <c:crossBetween val="midCat"/>
      </c:valAx>
    </c:plotArea>
    <c:legend>
      <c:legendPos val="t"/>
      <c:legendEntry>
        <c:idx val="0"/>
        <c:delete val="1"/>
      </c:legendEntry>
      <c:layout>
        <c:manualLayout>
          <c:xMode val="edge"/>
          <c:yMode val="edge"/>
          <c:x val="0.20624999999999999"/>
          <c:y val="0.20824999999999996"/>
          <c:w val="0.5655"/>
          <c:h val="0.1247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excluding Cat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('521'!$F$184,'521'!$F$188)</c:f>
              <c:strCache>
                <c:ptCount val="2"/>
                <c:pt idx="0">
                  <c:v>= 520.6 AA1 + 520.6 AB1 + 520.6 AC1</c:v>
                </c:pt>
                <c:pt idx="1">
                  <c:v>= 521.7 Mean Insurance risk Exc Cat (SST)
 + SQRT(SUMXMY2 ( [521.7 Mean: Premium risk Exc Cat, Reserve risk] , [521.7 99.5th: Premium risk Exc Cat, Reserve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EFCB-4E25-A95D-0893AFA550BE}"/>
            </c:ext>
          </c:extLst>
        </c:ser>
        <c:ser>
          <c:idx val="1"/>
          <c:order val="1"/>
          <c:tx>
            <c:strRef>
              <c:f>'521'!$C$188</c:f>
              <c:strCache>
                <c:ptCount val="1"/>
                <c:pt idx="0">
                  <c:v>Insurance Risk excluding Cat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EFCB-4E25-A95D-0893AFA550BE}"/>
              </c:ext>
            </c:extLst>
          </c:dPt>
          <c:xVal>
            <c:strRef>
              <c:f>'521'!$F$188</c:f>
              <c:strCache>
                <c:ptCount val="1"/>
                <c:pt idx="0">
                  <c:v>= 521.7 Mean Insurance risk Exc Cat (SST)
 + SQRT(SUMXMY2 ( [521.7 Mean: Premium risk Exc Cat, Reserve risk] , [521.7 99.5th: Premium risk Exc Cat, Reserve risk] ))</c:v>
                </c:pt>
              </c:strCache>
            </c:strRef>
          </c:xVal>
          <c:yVal>
            <c:numLit>
              <c:formatCode>General</c:formatCode>
              <c:ptCount val="1"/>
              <c:pt idx="0">
                <c:v>1</c:v>
              </c:pt>
            </c:numLit>
          </c:yVal>
          <c:smooth val="0"/>
          <c:extLst>
            <c:ext xmlns:c16="http://schemas.microsoft.com/office/drawing/2014/chart" uri="{C3380CC4-5D6E-409C-BE32-E72D297353CC}">
              <c16:uniqueId val="{00000002-EFCB-4E25-A95D-0893AFA550BE}"/>
            </c:ext>
          </c:extLst>
        </c:ser>
        <c:ser>
          <c:idx val="2"/>
          <c:order val="2"/>
          <c:tx>
            <c:strRef>
              <c:f>'521'!$C$184</c:f>
              <c:strCache>
                <c:ptCount val="1"/>
                <c:pt idx="0">
                  <c:v>Insurance Risk excluding Cat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'521'!$F$184</c:f>
              <c:strCache>
                <c:ptCount val="1"/>
                <c:pt idx="0">
                  <c:v>= 520.6 AA1 + 520.6 AB1 + 520.6 AC1</c:v>
                </c:pt>
              </c:strCache>
            </c:strRef>
          </c:xVal>
          <c:yVal>
            <c:numLit>
              <c:formatCode>General</c:formatCode>
              <c:ptCount val="1"/>
              <c:pt idx="0">
                <c:v>1</c:v>
              </c:pt>
            </c:numLit>
          </c:yVal>
          <c:smooth val="0"/>
          <c:extLst>
            <c:ext xmlns:c16="http://schemas.microsoft.com/office/drawing/2014/chart" uri="{C3380CC4-5D6E-409C-BE32-E72D297353CC}">
              <c16:uniqueId val="{00000003-EFCB-4E25-A95D-0893AFA550BE}"/>
            </c:ext>
          </c:extLst>
        </c:ser>
        <c:ser>
          <c:idx val="3"/>
          <c:order val="3"/>
          <c:tx>
            <c:strRef>
              <c:f>'521'!$C$183</c:f>
              <c:strCache>
                <c:ptCount val="1"/>
                <c:pt idx="0">
                  <c:v>Insurance Risk excluding Cat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'521'!$F$183</c:f>
              <c:strCache>
                <c:ptCount val="1"/>
                <c:pt idx="0">
                  <c:v>= 521.7 99.5th:
Premium risk Exc Cat + Reserve risk</c:v>
                </c:pt>
              </c:strCache>
            </c:strRef>
          </c:xVal>
          <c:yVal>
            <c:numLit>
              <c:formatCode>General</c:formatCode>
              <c:ptCount val="1"/>
              <c:pt idx="0">
                <c:v>1</c:v>
              </c:pt>
            </c:numLit>
          </c:yVal>
          <c:smooth val="0"/>
          <c:extLst>
            <c:ext xmlns:c16="http://schemas.microsoft.com/office/drawing/2014/chart" uri="{C3380CC4-5D6E-409C-BE32-E72D297353CC}">
              <c16:uniqueId val="{00000004-EFCB-4E25-A95D-0893AFA550BE}"/>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5286452256036593E-2"/>
          <c:y val="0.16108367488549286"/>
          <c:w val="0.80846360176437859"/>
          <c:h val="0.2059164410139546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One-Year SCR</a:t>
            </a:r>
          </a:p>
        </c:rich>
      </c:tx>
      <c:layout>
        <c:manualLayout>
          <c:xMode val="edge"/>
          <c:yMode val="edge"/>
          <c:x val="2.3E-2"/>
          <c:y val="0.89049999999999996"/>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('541'!$D$30:$D$31,'541'!$D$33:$D$36)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7B-417E-A6B0-32642840ED6F}"/>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Ultimate SCR </a:t>
            </a:r>
          </a:p>
        </c:rich>
      </c:tx>
      <c:layout>
        <c:manualLayout>
          <c:xMode val="edge"/>
          <c:yMode val="edge"/>
          <c:x val="2.4500000000000001E-2"/>
          <c:y val="0.90325"/>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('541'!$E$30:$E$31,'541'!$E$33:$E$36)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CFC-4619-A083-02E8DBEAACA0}"/>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'560'!$L$17</c:f>
          <c:strCache>
            <c:ptCount val="1"/>
            <c:pt idx="0">
              <c:v>2021 SCR (U) Split</c:v>
            </c:pt>
          </c:strCache>
        </c:strRef>
      </c:tx>
      <c:layout>
        <c:manualLayout>
          <c:xMode val="edge"/>
          <c:yMode val="edge"/>
          <c:x val="0.29574999999999996"/>
          <c:y val="2.75E-2"/>
        </c:manualLayout>
      </c:layout>
      <c:overlay val="0"/>
      <c:spPr>
        <a:noFill/>
        <a:ln w="9525">
          <a:noFill/>
        </a:ln>
      </c:spPr>
      <c:txPr>
        <a:bodyPr rot="0" vert="horz"/>
        <a:lstStyle/>
        <a:p>
          <a:pPr algn="ctr">
            <a:defRPr/>
          </a:pPr>
          <a:endParaRPr lang="en-US"/>
        </a:p>
      </c:txPr>
    </c:title>
    <c:autoTitleDeleted val="0"/>
    <c:plotArea>
      <c:layout/>
      <c:barChart>
        <c:barDir val="col"/>
        <c:grouping val="stacked"/>
        <c:varyColors val="0"/>
        <c:ser>
          <c:idx val="0"/>
          <c:order val="0"/>
          <c:tx>
            <c:strRef>
              <c:f>'560'!$L$34</c:f>
              <c:strCache>
                <c:ptCount val="1"/>
                <c:pt idx="0">
                  <c:v>=PY</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'560'!$M$34</c:f>
              <c:numCache>
                <c:formatCode>General</c:formatCode>
                <c:ptCount val="1"/>
                <c:pt idx="0">
                  <c:v>100</c:v>
                </c:pt>
              </c:numCache>
            </c:numRef>
          </c:val>
          <c:extLst>
            <c:ext xmlns:c16="http://schemas.microsoft.com/office/drawing/2014/chart" uri="{C3380CC4-5D6E-409C-BE32-E72D297353CC}">
              <c16:uniqueId val="{00000000-92AD-4740-9C68-06C64302B641}"/>
            </c:ext>
          </c:extLst>
        </c:ser>
        <c:ser>
          <c:idx val="1"/>
          <c:order val="1"/>
          <c:tx>
            <c:strRef>
              <c:f>'560'!$L$35</c:f>
              <c:strCache>
                <c:ptCount val="1"/>
                <c:pt idx="0">
                  <c:v>=PY-1</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'560'!$M$35</c:f>
              <c:numCache>
                <c:formatCode>General</c:formatCode>
                <c:ptCount val="1"/>
                <c:pt idx="0">
                  <c:v>100</c:v>
                </c:pt>
              </c:numCache>
            </c:numRef>
          </c:val>
          <c:extLst>
            <c:ext xmlns:c16="http://schemas.microsoft.com/office/drawing/2014/chart" uri="{C3380CC4-5D6E-409C-BE32-E72D297353CC}">
              <c16:uniqueId val="{00000001-92AD-4740-9C68-06C64302B641}"/>
            </c:ext>
          </c:extLst>
        </c:ser>
        <c:ser>
          <c:idx val="2"/>
          <c:order val="2"/>
          <c:tx>
            <c:strRef>
              <c:f>'560'!$L$36</c:f>
              <c:strCache>
                <c:ptCount val="1"/>
                <c:pt idx="0">
                  <c:v>=PY-2</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'560'!$M$36</c:f>
              <c:numCache>
                <c:formatCode>General</c:formatCode>
                <c:ptCount val="1"/>
                <c:pt idx="0">
                  <c:v>100</c:v>
                </c:pt>
              </c:numCache>
            </c:numRef>
          </c:val>
          <c:extLst>
            <c:ext xmlns:c16="http://schemas.microsoft.com/office/drawing/2014/chart" uri="{C3380CC4-5D6E-409C-BE32-E72D297353CC}">
              <c16:uniqueId val="{00000002-92AD-4740-9C68-06C64302B641}"/>
            </c:ext>
          </c:extLst>
        </c:ser>
        <c:ser>
          <c:idx val="3"/>
          <c:order val="3"/>
          <c:tx>
            <c:strRef>
              <c:f>'560'!$L$37</c:f>
              <c:strCache>
                <c:ptCount val="1"/>
                <c:pt idx="0">
                  <c:v>=PY-3</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'560'!$M$37</c:f>
              <c:numCache>
                <c:formatCode>General</c:formatCode>
                <c:ptCount val="1"/>
                <c:pt idx="0">
                  <c:v>50</c:v>
                </c:pt>
              </c:numCache>
            </c:numRef>
          </c:val>
          <c:extLst>
            <c:ext xmlns:c16="http://schemas.microsoft.com/office/drawing/2014/chart" uri="{C3380CC4-5D6E-409C-BE32-E72D297353CC}">
              <c16:uniqueId val="{00000003-92AD-4740-9C68-06C64302B641}"/>
            </c:ext>
          </c:extLst>
        </c:ser>
        <c:ser>
          <c:idx val="4"/>
          <c:order val="4"/>
          <c:tx>
            <c:strRef>
              <c:f>'560'!$L$38</c:f>
              <c:strCache>
                <c:ptCount val="1"/>
                <c:pt idx="0">
                  <c:v>=PY-4</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'560'!$M$38</c:f>
              <c:numCache>
                <c:formatCode>General</c:formatCode>
                <c:ptCount val="1"/>
                <c:pt idx="0">
                  <c:v>50</c:v>
                </c:pt>
              </c:numCache>
            </c:numRef>
          </c:val>
          <c:extLst>
            <c:ext xmlns:c16="http://schemas.microsoft.com/office/drawing/2014/chart" uri="{C3380CC4-5D6E-409C-BE32-E72D297353CC}">
              <c16:uniqueId val="{00000004-92AD-4740-9C68-06C64302B641}"/>
            </c:ext>
          </c:extLst>
        </c:ser>
        <c:ser>
          <c:idx val="5"/>
          <c:order val="5"/>
          <c:tx>
            <c:strRef>
              <c:f>'560'!$L$39</c:f>
              <c:strCache>
                <c:ptCount val="1"/>
                <c:pt idx="0">
                  <c:v>=PY-5</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'560'!$M$39</c:f>
              <c:numCache>
                <c:formatCode>General</c:formatCode>
                <c:ptCount val="1"/>
                <c:pt idx="0">
                  <c:v>50</c:v>
                </c:pt>
              </c:numCache>
            </c:numRef>
          </c:val>
          <c:extLst>
            <c:ext xmlns:c16="http://schemas.microsoft.com/office/drawing/2014/chart" uri="{C3380CC4-5D6E-409C-BE32-E72D297353CC}">
              <c16:uniqueId val="{00000005-92AD-4740-9C68-06C64302B641}"/>
            </c:ext>
          </c:extLst>
        </c:ser>
        <c:ser>
          <c:idx val="6"/>
          <c:order val="6"/>
          <c:tx>
            <c:strRef>
              <c:f>'560'!$L$40</c:f>
              <c:strCache>
                <c:ptCount val="1"/>
                <c:pt idx="0">
                  <c:v>=PY-6</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'560'!$M$40</c:f>
              <c:numCache>
                <c:formatCode>General</c:formatCode>
                <c:ptCount val="1"/>
                <c:pt idx="0">
                  <c:v>50</c:v>
                </c:pt>
              </c:numCache>
            </c:numRef>
          </c:val>
          <c:extLst>
            <c:ext xmlns:c16="http://schemas.microsoft.com/office/drawing/2014/chart" uri="{C3380CC4-5D6E-409C-BE32-E72D297353CC}">
              <c16:uniqueId val="{00000006-92AD-4740-9C68-06C64302B641}"/>
            </c:ext>
          </c:extLst>
        </c:ser>
        <c:dLbls>
          <c:showLegendKey val="0"/>
          <c:showVal val="0"/>
          <c:showCatName val="0"/>
          <c:showSerName val="0"/>
          <c:showPercent val="0"/>
          <c:showBubbleSize val="0"/>
        </c:dLbls>
        <c:gapWidth val="150"/>
        <c:overlap val="100"/>
        <c:axId val="383904000"/>
        <c:axId val="383922560"/>
      </c:barChart>
      <c:catAx>
        <c:axId val="383904000"/>
        <c:scaling>
          <c:orientation val="minMax"/>
        </c:scaling>
        <c:delete val="0"/>
        <c:axPos val="b"/>
        <c:title>
          <c:tx>
            <c:rich>
              <a:bodyPr rot="0" vert="horz"/>
              <a:lstStyle/>
              <a:p>
                <a:pPr algn="ctr">
                  <a:defRPr/>
                </a:pPr>
                <a:r>
                  <a:rPr lang="en-US" sz="1000" u="none" baseline="0">
                    <a:solidFill>
                      <a:schemeClr val="tx1"/>
                    </a:solidFill>
                    <a:latin typeface="Segoe UI"/>
                    <a:ea typeface="Segoe UI"/>
                    <a:cs typeface="Segoe UI"/>
                  </a:rPr>
                  <a:t>YOA</a:t>
                </a:r>
              </a:p>
            </c:rich>
          </c:tx>
          <c:overlay val="0"/>
          <c:spPr>
            <a:noFill/>
            <a:ln w="9525">
              <a:noFill/>
            </a:ln>
          </c:spPr>
        </c:title>
        <c:numFmt formatCode="General" sourceLinked="1"/>
        <c:majorTickMark val="none"/>
        <c:minorTickMark val="none"/>
        <c:tickLblPos val="nextTo"/>
        <c:crossAx val="383922560"/>
        <c:crosses val="autoZero"/>
        <c:auto val="0"/>
        <c:lblAlgn val="ctr"/>
        <c:lblOffset val="100"/>
        <c:noMultiLvlLbl val="0"/>
      </c:catAx>
      <c:valAx>
        <c:axId val="383922560"/>
        <c:scaling>
          <c:orientation val="minMax"/>
        </c:scaling>
        <c:delete val="0"/>
        <c:axPos val="l"/>
        <c:majorGridlines>
          <c:spPr>
            <a:ln w="9525" cap="flat" cmpd="sng">
              <a:solidFill>
                <a:schemeClr val="bg1">
                  <a:lumMod val="50000"/>
                  <a:alpha val="25000"/>
                </a:schemeClr>
              </a:solidFill>
            </a:ln>
          </c:spPr>
        </c:majorGridlines>
        <c:title>
          <c:tx>
            <c:rich>
              <a:bodyPr rot="-5400000" vert="horz"/>
              <a:lstStyle/>
              <a:p>
                <a:pPr algn="ctr">
                  <a:defRPr/>
                </a:pPr>
                <a:r>
                  <a:rPr lang="en-US" u="none" baseline="0">
                    <a:solidFill>
                      <a:schemeClr val="tx1"/>
                    </a:solidFill>
                    <a:latin typeface="Segoe UI"/>
                    <a:ea typeface="Segoe UI"/>
                    <a:cs typeface="Segoe UI"/>
                  </a:rPr>
                  <a:t>SCR Split (£m)</a:t>
                </a:r>
              </a:p>
            </c:rich>
          </c:tx>
          <c:overlay val="0"/>
          <c:spPr>
            <a:noFill/>
            <a:ln w="9525">
              <a:noFill/>
            </a:ln>
          </c:spPr>
        </c:title>
        <c:numFmt formatCode="General" sourceLinked="1"/>
        <c:majorTickMark val="out"/>
        <c:minorTickMark val="none"/>
        <c:tickLblPos val="nextTo"/>
        <c:txPr>
          <a:bodyPr/>
          <a:lstStyle/>
          <a:p>
            <a:pPr>
              <a:defRPr lang="en-US" sz="800" u="none" baseline="0">
                <a:solidFill>
                  <a:schemeClr val="tx1"/>
                </a:solidFill>
                <a:latin typeface="Segoe UI"/>
                <a:ea typeface="Segoe UI"/>
                <a:cs typeface="Segoe UI"/>
              </a:defRPr>
            </a:pPr>
            <a:endParaRPr lang="en-US"/>
          </a:p>
        </c:txPr>
        <c:crossAx val="383904000"/>
        <c:crosses val="autoZero"/>
        <c:crossBetween val="between"/>
      </c:valAx>
    </c:plotArea>
    <c:legend>
      <c:legendPos val="tr"/>
      <c:overlay val="0"/>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u="none" baseline="0">
                <a:solidFill>
                  <a:schemeClr val="tx1"/>
                </a:solidFill>
                <a:latin typeface="Segoe UI"/>
                <a:ea typeface="Segoe UI"/>
                <a:cs typeface="Segoe UI"/>
              </a:rPr>
              <a:t>Ultimate SCR RI Contract Boundaries Adjustment</a:t>
            </a:r>
          </a:p>
        </c:rich>
      </c:tx>
      <c:overlay val="0"/>
      <c:spPr>
        <a:noFill/>
        <a:ln w="9525">
          <a:noFill/>
        </a:ln>
      </c:spPr>
    </c:title>
    <c:autoTitleDeleted val="0"/>
    <c:plotArea>
      <c:layout>
        <c:manualLayout>
          <c:layoutTarget val="inner"/>
          <c:xMode val="edge"/>
          <c:yMode val="edge"/>
          <c:x val="6.4999999999999988E-2"/>
          <c:y val="0.16025"/>
          <c:w val="0.70624999999999993"/>
          <c:h val="0.73024999999999984"/>
        </c:manualLayout>
      </c:layout>
      <c:barChart>
        <c:barDir val="col"/>
        <c:grouping val="stacked"/>
        <c:varyColors val="0"/>
        <c:ser>
          <c:idx val="1"/>
          <c:order val="0"/>
          <c:tx>
            <c:v>ECU</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'571'!$D$20</c:f>
              <c:numCache>
                <c:formatCode>##,##0.00,,_-;[Red]\(##,##0.00,,\);\-_;\ </c:formatCode>
                <c:ptCount val="1"/>
                <c:pt idx="0">
                  <c:v>0</c:v>
                </c:pt>
              </c:numCache>
            </c:numRef>
          </c:val>
          <c:extLst>
            <c:ext xmlns:c16="http://schemas.microsoft.com/office/drawing/2014/chart" uri="{C3380CC4-5D6E-409C-BE32-E72D297353CC}">
              <c16:uniqueId val="{00000000-8136-4632-B662-6FB9C33413AE}"/>
            </c:ext>
          </c:extLst>
        </c:ser>
        <c:ser>
          <c:idx val="2"/>
          <c:order val="1"/>
          <c:tx>
            <c:v>SCR</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('571'!$D$15,'571'!$D$17,'571'!$D$20)</c:f>
              <c:numCache>
                <c:formatCode>##,##0.00,,_-;[Red]\(##,##0.00,,\);\-_;\ </c:formatCode>
                <c:ptCount val="3"/>
                <c:pt idx="0">
                  <c:v>0</c:v>
                </c:pt>
                <c:pt idx="1">
                  <c:v>0</c:v>
                </c:pt>
                <c:pt idx="2">
                  <c:v>0</c:v>
                </c:pt>
              </c:numCache>
            </c:numRef>
          </c:val>
          <c:extLst>
            <c:ext xmlns:c16="http://schemas.microsoft.com/office/drawing/2014/chart" uri="{C3380CC4-5D6E-409C-BE32-E72D297353CC}">
              <c16:uniqueId val="{00000001-8136-4632-B662-6FB9C33413AE}"/>
            </c:ext>
          </c:extLst>
        </c:ser>
        <c:ser>
          <c:idx val="3"/>
          <c:order val="2"/>
          <c:tx>
            <c:v>Change in TP</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'571'!$D$18</c:f>
              <c:numCache>
                <c:formatCode>##,##0.00,,_-;[Red]\(##,##0.00,,\);\-_;\ </c:formatCode>
                <c:ptCount val="1"/>
                <c:pt idx="0">
                  <c:v>0</c:v>
                </c:pt>
              </c:numCache>
            </c:numRef>
          </c:val>
          <c:extLst>
            <c:ext xmlns:c16="http://schemas.microsoft.com/office/drawing/2014/chart" uri="{C3380CC4-5D6E-409C-BE32-E72D297353CC}">
              <c16:uniqueId val="{00000002-8136-4632-B662-6FB9C33413AE}"/>
            </c:ext>
          </c:extLst>
        </c:ser>
        <c:dLbls>
          <c:showLegendKey val="0"/>
          <c:showVal val="0"/>
          <c:showCatName val="0"/>
          <c:showSerName val="0"/>
          <c:showPercent val="0"/>
          <c:showBubbleSize val="0"/>
        </c:dLbls>
        <c:gapWidth val="150"/>
        <c:overlap val="100"/>
        <c:axId val="384080128"/>
        <c:axId val="384098304"/>
      </c:barChart>
      <c:catAx>
        <c:axId val="384080128"/>
        <c:scaling>
          <c:orientation val="minMax"/>
        </c:scaling>
        <c:delete val="0"/>
        <c:axPos val="b"/>
        <c:numFmt formatCode="General" sourceLinked="0"/>
        <c:majorTickMark val="out"/>
        <c:minorTickMark val="none"/>
        <c:tickLblPos val="low"/>
        <c:txPr>
          <a:bodyPr/>
          <a:lstStyle/>
          <a:p>
            <a:pPr>
              <a:defRPr lang="en-US" sz="800" b="1" u="none" baseline="0">
                <a:solidFill>
                  <a:schemeClr val="tx1"/>
                </a:solidFill>
                <a:latin typeface="Segoe UI"/>
                <a:ea typeface="Segoe UI"/>
                <a:cs typeface="Segoe UI"/>
              </a:defRPr>
            </a:pPr>
            <a:endParaRPr lang="en-US"/>
          </a:p>
        </c:txPr>
        <c:crossAx val="384098304"/>
        <c:crossesAt val="1000"/>
        <c:auto val="0"/>
        <c:lblAlgn val="ctr"/>
        <c:lblOffset val="100"/>
        <c:noMultiLvlLbl val="0"/>
      </c:catAx>
      <c:valAx>
        <c:axId val="384098304"/>
        <c:scaling>
          <c:orientation val="minMax"/>
        </c:scaling>
        <c:delete val="0"/>
        <c:axPos val="l"/>
        <c:majorGridlines/>
        <c:numFmt formatCode="##,##0.00,,_-;[Red]\(##,##0.00,,\);\-_;\ " sourceLinked="1"/>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84080128"/>
        <c:crosses val="autoZero"/>
        <c:crossBetween val="between"/>
      </c:valAx>
    </c:plotArea>
    <c:legend>
      <c:legendPos val="r"/>
      <c:layout>
        <c:manualLayout>
          <c:xMode val="edge"/>
          <c:yMode val="edge"/>
          <c:x val="0.80549999999999988"/>
          <c:y val="0.45800000000000002"/>
          <c:w val="0.14249999999999999"/>
          <c:h val="0.19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
          <c:w val="0.80574999999999997"/>
          <c:h val="0.7147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0DDD-4906-947A-43D4EE7E909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1-0DDD-4906-947A-43D4EE7E909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('500'!$E$64,'500'!$F$65,'500'!$G$66,'500'!$H$67,'500'!$I$68)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0DDD-4906-947A-43D4EE7E9093}"/>
            </c:ext>
          </c:extLst>
        </c:ser>
        <c:dLbls>
          <c:showLegendKey val="0"/>
          <c:showVal val="0"/>
          <c:showCatName val="0"/>
          <c:showSerName val="0"/>
          <c:showPercent val="0"/>
          <c:showBubbleSize val="0"/>
        </c:dLbls>
        <c:axId val="519067904"/>
        <c:axId val="519070080"/>
      </c:scatterChart>
      <c:valAx>
        <c:axId val="519067904"/>
        <c:scaling>
          <c:orientation val="minMax"/>
          <c:max val="1"/>
          <c:min val="0.5"/>
        </c:scaling>
        <c:delete val="0"/>
        <c:axPos val="b"/>
        <c:title>
          <c:tx>
            <c:rich>
              <a:bodyPr rot="0" vert="horz"/>
              <a:lstStyle/>
              <a:p>
                <a:pPr algn="ctr">
                  <a:defRPr/>
                </a:pPr>
                <a:r>
                  <a:rPr lang="en-US" sz="1200" b="1" u="none" baseline="0">
                    <a:solidFill>
                      <a:schemeClr val="tx1"/>
                    </a:solidFill>
                    <a:latin typeface="Arial"/>
                    <a:ea typeface="Arial"/>
                    <a:cs typeface="Arial"/>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70080"/>
        <c:crosses val="autoZero"/>
        <c:crossBetween val="midCat"/>
      </c:valAx>
      <c:valAx>
        <c:axId val="51907008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67904"/>
        <c:crosses val="autoZero"/>
        <c:crossBetween val="midCat"/>
      </c:valAx>
    </c:plotArea>
    <c:legend>
      <c:legendPos val="t"/>
      <c:layout>
        <c:manualLayout>
          <c:xMode val="edge"/>
          <c:yMode val="edge"/>
          <c:x val="0.10375"/>
          <c:y val="3.5249999999999997E-2"/>
          <c:w val="0.73050000000000004"/>
          <c:h val="6.700000000000000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54"/>
          <c:w val="0.76324999999999987"/>
          <c:h val="0.69850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'500'!$I$57</c:f>
              <c:numCache>
                <c:formatCode>##,##0.00,,_-;[Red]\(##,##0.00,,\);\-_;\ </c:formatCode>
                <c:ptCount val="1"/>
                <c:pt idx="0">
                  <c:v>0</c:v>
                </c:pt>
              </c:numCache>
            </c:numRef>
          </c:yVal>
          <c:smooth val="0"/>
          <c:extLst>
            <c:ext xmlns:c16="http://schemas.microsoft.com/office/drawing/2014/chart" uri="{C3380CC4-5D6E-409C-BE32-E72D297353CC}">
              <c16:uniqueId val="{00000000-F0A3-4C76-A90F-2AC0228A3C4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F0A3-4C76-A90F-2AC0228A3C48}"/>
            </c:ext>
          </c:extLst>
        </c:ser>
        <c:dLbls>
          <c:showLegendKey val="0"/>
          <c:showVal val="0"/>
          <c:showCatName val="0"/>
          <c:showSerName val="0"/>
          <c:showPercent val="0"/>
          <c:showBubbleSize val="0"/>
        </c:dLbls>
        <c:axId val="519088384"/>
        <c:axId val="519090176"/>
      </c:scatterChart>
      <c:valAx>
        <c:axId val="5190883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90176"/>
        <c:crosses val="autoZero"/>
        <c:crossBetween val="midCat"/>
        <c:majorUnit val="4.9999999999999992E-3"/>
      </c:valAx>
      <c:valAx>
        <c:axId val="51909017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88384"/>
        <c:crosses val="autoZero"/>
        <c:crossBetween val="midCat"/>
      </c:valAx>
    </c:plotArea>
    <c:legend>
      <c:legendPos val="t"/>
      <c:layout>
        <c:manualLayout>
          <c:xMode val="edge"/>
          <c:yMode val="edge"/>
          <c:x val="0.10575"/>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'500'!$I$68</c:f>
              <c:numCache>
                <c:formatCode>##,##0.00,,_-;[Red]\(##,##0.00,,\);\-_;\ </c:formatCode>
                <c:ptCount val="1"/>
                <c:pt idx="0">
                  <c:v>0</c:v>
                </c:pt>
              </c:numCache>
            </c:numRef>
          </c:yVal>
          <c:smooth val="0"/>
          <c:extLst>
            <c:ext xmlns:c16="http://schemas.microsoft.com/office/drawing/2014/chart" uri="{C3380CC4-5D6E-409C-BE32-E72D297353CC}">
              <c16:uniqueId val="{00000000-4B98-4C43-83E1-607F99D2AC4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B98-4C43-83E1-607F99D2AC49}"/>
            </c:ext>
          </c:extLst>
        </c:ser>
        <c:dLbls>
          <c:showLegendKey val="0"/>
          <c:showVal val="0"/>
          <c:showCatName val="0"/>
          <c:showSerName val="0"/>
          <c:showPercent val="0"/>
          <c:showBubbleSize val="0"/>
        </c:dLbls>
        <c:axId val="519102848"/>
        <c:axId val="519104384"/>
      </c:scatterChart>
      <c:valAx>
        <c:axId val="51910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4384"/>
        <c:crosses val="autoZero"/>
        <c:crossBetween val="midCat"/>
        <c:majorUnit val="4.9999999999999992E-3"/>
      </c:valAx>
      <c:valAx>
        <c:axId val="51910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2848"/>
        <c:crosses val="autoZero"/>
        <c:crossBetween val="midCat"/>
      </c:valAx>
    </c:plotArea>
    <c:legend>
      <c:legendPos val="t"/>
      <c:layout>
        <c:manualLayout>
          <c:xMode val="edge"/>
          <c:yMode val="edge"/>
          <c:x val="8.6249999999999979E-2"/>
          <c:y val="3.5249999999999997E-2"/>
          <c:w val="0.71775"/>
          <c:h val="7.5749999999999998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'501'!$I$43</c:f>
              <c:strCache>
                <c:ptCount val="1"/>
                <c:pt idx="0">
                  <c:v>500.1 Sum(I)</c:v>
                </c:pt>
              </c:strCache>
            </c:strRef>
          </c:xVal>
          <c:yVal>
            <c:numLit>
              <c:formatCode>General</c:formatCode>
              <c:ptCount val="1"/>
              <c:pt idx="0">
                <c:v>1</c:v>
              </c:pt>
            </c:numLit>
          </c:yVal>
          <c:smooth val="0"/>
          <c:extLst>
            <c:ext xmlns:c16="http://schemas.microsoft.com/office/drawing/2014/chart" uri="{C3380CC4-5D6E-409C-BE32-E72D297353CC}">
              <c16:uniqueId val="{00000000-6FA7-4223-9D4F-02EA3316B7B8}"/>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'501'!$I$44</c:f>
              <c:strCache>
                <c:ptCount val="1"/>
                <c:pt idx="0">
                  <c:v>500.1 I Total</c:v>
                </c:pt>
              </c:strCache>
            </c:strRef>
          </c:xVal>
          <c:yVal>
            <c:numLit>
              <c:formatCode>General</c:formatCode>
              <c:ptCount val="1"/>
              <c:pt idx="0">
                <c:v>1</c:v>
              </c:pt>
            </c:numLit>
          </c:yVal>
          <c:smooth val="0"/>
          <c:extLst>
            <c:ext xmlns:c16="http://schemas.microsoft.com/office/drawing/2014/chart" uri="{C3380CC4-5D6E-409C-BE32-E72D297353CC}">
              <c16:uniqueId val="{00000001-6FA7-4223-9D4F-02EA3316B7B8}"/>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'501'!$I$48</c:f>
              <c:strCache>
                <c:ptCount val="1"/>
                <c:pt idx="0">
                  <c:v>500.1 B Total
+ SQRT(SUMXMY2 ( 500.1 B , 500.1 I ))</c:v>
                </c:pt>
              </c:strCache>
            </c:strRef>
          </c:xVal>
          <c:yVal>
            <c:numLit>
              <c:formatCode>General</c:formatCode>
              <c:ptCount val="1"/>
              <c:pt idx="0">
                <c:v>1</c:v>
              </c:pt>
            </c:numLit>
          </c:yVal>
          <c:smooth val="0"/>
          <c:extLst>
            <c:ext xmlns:c16="http://schemas.microsoft.com/office/drawing/2014/chart" uri="{C3380CC4-5D6E-409C-BE32-E72D297353CC}">
              <c16:uniqueId val="{00000002-6FA7-4223-9D4F-02EA3316B7B8}"/>
            </c:ext>
          </c:extLst>
        </c:ser>
        <c:ser>
          <c:idx val="4"/>
          <c:order val="3"/>
          <c:tx>
            <c:v>Range</c:v>
          </c:tx>
          <c:spPr>
            <a:ln w="19050" cap="rnd" cmpd="sng">
              <a:solidFill>
                <a:srgbClr val="002060"/>
              </a:solidFill>
              <a:round/>
            </a:ln>
            <a:effectLst/>
          </c:spPr>
          <c:marker>
            <c:symbol val="none"/>
          </c:marker>
          <c:xVal>
            <c:strRef>
              <c:f>('501'!$I$43,'501'!$I$48)</c:f>
              <c:strCache>
                <c:ptCount val="2"/>
                <c:pt idx="0">
                  <c:v>500.1 Sum(I)</c:v>
                </c:pt>
                <c:pt idx="1">
                  <c:v>500.1 B Total
+ SQRT(SUMXMY2 ( 500.1 B , 500.1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6FA7-4223-9D4F-02EA3316B7B8}"/>
            </c:ext>
          </c:extLst>
        </c:ser>
        <c:dLbls>
          <c:showLegendKey val="0"/>
          <c:showVal val="0"/>
          <c:showCatName val="0"/>
          <c:showSerName val="0"/>
          <c:showPercent val="0"/>
          <c:showBubbleSize val="0"/>
        </c:dLbls>
        <c:axId val="519142016"/>
        <c:axId val="519147904"/>
      </c:scatterChart>
      <c:valAx>
        <c:axId val="519142016"/>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519147904"/>
        <c:crosses val="autoZero"/>
        <c:crossBetween val="midCat"/>
      </c:valAx>
      <c:valAx>
        <c:axId val="519147904"/>
        <c:scaling>
          <c:orientation val="minMax"/>
        </c:scaling>
        <c:delete val="1"/>
        <c:axPos val="l"/>
        <c:numFmt formatCode="General" sourceLinked="1"/>
        <c:majorTickMark val="none"/>
        <c:minorTickMark val="none"/>
        <c:tickLblPos val="nextTo"/>
        <c:crossAx val="519142016"/>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897-4208-B0BE-C9E949863D9F}"/>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('502'!$E$43,'502'!$F$44,'502'!$G$45,'502'!$H$46,'502'!$I$47)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8897-4208-B0BE-C9E949863D9F}"/>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897-4208-B0BE-C9E949863D9F}"/>
            </c:ext>
          </c:extLst>
        </c:ser>
        <c:dLbls>
          <c:showLegendKey val="0"/>
          <c:showVal val="0"/>
          <c:showCatName val="0"/>
          <c:showSerName val="0"/>
          <c:showPercent val="0"/>
          <c:showBubbleSize val="0"/>
        </c:dLbls>
        <c:axId val="296659584"/>
        <c:axId val="301273856"/>
      </c:scatterChart>
      <c:valAx>
        <c:axId val="296659584"/>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73856"/>
        <c:crosses val="autoZero"/>
        <c:crossBetween val="midCat"/>
      </c:valAx>
      <c:valAx>
        <c:axId val="301273856"/>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296659584"/>
        <c:crosses val="autoZero"/>
        <c:crossBetween val="midCat"/>
      </c:valAx>
    </c:plotArea>
    <c:legend>
      <c:legendPos val="t"/>
      <c:layout>
        <c:manualLayout>
          <c:xMode val="edge"/>
          <c:yMode val="edge"/>
          <c:x val="0.1082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'502'!$I$47</c:f>
              <c:numCache>
                <c:formatCode>##,##0.00,,_-;[Red]\(##,##0.00,,\);\-_;\ </c:formatCode>
                <c:ptCount val="1"/>
                <c:pt idx="0">
                  <c:v>0</c:v>
                </c:pt>
              </c:numCache>
            </c:numRef>
          </c:yVal>
          <c:smooth val="0"/>
          <c:extLst>
            <c:ext xmlns:c16="http://schemas.microsoft.com/office/drawing/2014/chart" uri="{C3380CC4-5D6E-409C-BE32-E72D297353CC}">
              <c16:uniqueId val="{00000000-CF55-47AC-92C2-CFCB2570E01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F55-47AC-92C2-CFCB2570E018}"/>
            </c:ext>
          </c:extLst>
        </c:ser>
        <c:dLbls>
          <c:showLegendKey val="0"/>
          <c:showVal val="0"/>
          <c:showCatName val="0"/>
          <c:showSerName val="0"/>
          <c:showPercent val="0"/>
          <c:showBubbleSize val="0"/>
        </c:dLbls>
        <c:axId val="301299968"/>
        <c:axId val="301301760"/>
      </c:scatterChart>
      <c:valAx>
        <c:axId val="30129996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01760"/>
        <c:crosses val="autoZero"/>
        <c:crossBetween val="midCat"/>
        <c:majorUnit val="4.9999999999999992E-3"/>
      </c:valAx>
      <c:valAx>
        <c:axId val="30130176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99968"/>
        <c:crosses val="autoZero"/>
        <c:crossBetween val="midCat"/>
      </c:valAx>
    </c:plotArea>
    <c:legend>
      <c:legendPos val="t"/>
      <c:layout>
        <c:manualLayout>
          <c:xMode val="edge"/>
          <c:yMode val="edge"/>
          <c:x val="0.10575"/>
          <c:y val="3.9750000000000001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chart" Target="../charts/chart32.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image" Target="../media/image1.jpeg"/><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4.xml"/><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5.xml"/></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6.xml"/></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1304925</xdr:colOff>
      <xdr:row>2</xdr:row>
      <xdr:rowOff>76200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2</xdr:row>
      <xdr:rowOff>38100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11</xdr:col>
      <xdr:colOff>255494</xdr:colOff>
      <xdr:row>57</xdr:row>
      <xdr:rowOff>95809</xdr:rowOff>
    </xdr:from>
    <xdr:ext cx="3756212" cy="2279838"/>
    <xdr:sp macro="" textlink="">
      <xdr:nvSpPr>
        <xdr:cNvPr id="3" name="TextBox 2">
          <a:extLst>
            <a:ext uri="{FF2B5EF4-FFF2-40B4-BE49-F238E27FC236}">
              <a16:creationId xmlns:a16="http://schemas.microsoft.com/office/drawing/2014/main" id="{C5FC04CC-F09C-4BD8-8F7D-622D45812662}"/>
            </a:ext>
          </a:extLst>
        </xdr:cNvPr>
        <xdr:cNvSpPr txBox="1"/>
      </xdr:nvSpPr>
      <xdr:spPr>
        <a:xfrm>
          <a:off x="10710582" y="15784044"/>
          <a:ext cx="3756212" cy="227983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endParaRPr lang="en-GB" sz="1100" b="1"/>
        </a:p>
        <a:p>
          <a:r>
            <a:rPr lang="en-GB" sz="1100" b="1"/>
            <a:t>Increment new pure year for new modelling year LCR.</a:t>
          </a:r>
        </a:p>
        <a:p>
          <a:endParaRPr lang="en-GB" sz="1100" b="1"/>
        </a:p>
        <a:p>
          <a:r>
            <a:rPr lang="en-GB" sz="1100" b="1"/>
            <a:t>Add new row for Pure Year 2020:</a:t>
          </a:r>
        </a:p>
        <a:p>
          <a:r>
            <a:rPr lang="en-GB" sz="1100" b="0"/>
            <a:t>Copy all Validations and Calculations from 2019 row.</a:t>
          </a:r>
        </a:p>
        <a:p>
          <a:endParaRPr lang="en-GB" sz="1100" b="0"/>
        </a:p>
        <a:p>
          <a:pPr eaLnBrk="1" fontAlgn="auto" latinLnBrk="0" hangingPunct="1"/>
          <a:r>
            <a:rPr lang="en-GB" sz="1100" b="0" baseline="0">
              <a:solidFill>
                <a:schemeClr val="tx1"/>
              </a:solidFill>
              <a:effectLst/>
              <a:latin typeface="+mn-lt"/>
              <a:ea typeface="+mn-ea"/>
              <a:cs typeface="+mn-cs"/>
            </a:rPr>
            <a:t>Notes:</a:t>
          </a:r>
          <a:endParaRPr lang="en-GB">
            <a:effectLst/>
          </a:endParaRPr>
        </a:p>
        <a:p>
          <a:pPr eaLnBrk="1" fontAlgn="auto" latinLnBrk="0" hangingPunct="1"/>
          <a:r>
            <a:rPr lang="en-GB" sz="1100" b="0" baseline="0">
              <a:solidFill>
                <a:schemeClr val="tx1"/>
              </a:solidFill>
              <a:effectLst/>
              <a:latin typeface="+mn-lt"/>
              <a:ea typeface="+mn-ea"/>
              <a:cs typeface="+mn-cs"/>
            </a:rPr>
            <a:t>• In Validations tab, any Validation Expressions and Rules will need to be reviewed, where there is a Pure Year hard coded in the expression: codes V31220, V31221</a:t>
          </a:r>
          <a:endParaRPr lang="en-GB">
            <a:effectLst/>
          </a:endParaRPr>
        </a:p>
        <a:p>
          <a:endParaRPr lang="en-GB" sz="1100" b="0"/>
        </a:p>
      </xdr:txBody>
    </xdr:sp>
    <xdr:clientData/>
  </xdr:oneCellAnchor>
  <xdr:twoCellAnchor>
    <xdr:from>
      <xdr:col>12</xdr:col>
      <xdr:colOff>106455</xdr:colOff>
      <xdr:row>48</xdr:row>
      <xdr:rowOff>44825</xdr:rowOff>
    </xdr:from>
    <xdr:to>
      <xdr:col>12</xdr:col>
      <xdr:colOff>934570</xdr:colOff>
      <xdr:row>57</xdr:row>
      <xdr:rowOff>95809</xdr:rowOff>
    </xdr:to>
    <xdr:cxnSp macro="">
      <xdr:nvCxnSpPr>
        <xdr:cNvPr id="4" name="Straight Connector 3">
          <a:extLst>
            <a:ext uri="{FF2B5EF4-FFF2-40B4-BE49-F238E27FC236}">
              <a16:creationId xmlns:a16="http://schemas.microsoft.com/office/drawing/2014/main" id="{06E860FB-AAD1-4BBF-A821-C8174FCD6C45}"/>
            </a:ext>
          </a:extLst>
        </xdr:cNvPr>
        <xdr:cNvCxnSpPr>
          <a:cxnSpLocks/>
          <a:stCxn id="5" idx="2"/>
          <a:endCxn id="3" idx="0"/>
        </xdr:cNvCxnSpPr>
      </xdr:nvCxnSpPr>
      <xdr:spPr>
        <a:xfrm>
          <a:off x="11760573" y="13155707"/>
          <a:ext cx="828115" cy="262833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190499</xdr:colOff>
      <xdr:row>46</xdr:row>
      <xdr:rowOff>280148</xdr:rowOff>
    </xdr:from>
    <xdr:ext cx="22535030" cy="369794"/>
    <xdr:sp macro="" textlink="">
      <xdr:nvSpPr>
        <xdr:cNvPr id="5" name="TextBox 4">
          <a:extLst>
            <a:ext uri="{FF2B5EF4-FFF2-40B4-BE49-F238E27FC236}">
              <a16:creationId xmlns:a16="http://schemas.microsoft.com/office/drawing/2014/main" id="{DDFBAE4E-8A6A-4415-8A39-19313AC73177}"/>
            </a:ext>
          </a:extLst>
        </xdr:cNvPr>
        <xdr:cNvSpPr txBox="1"/>
      </xdr:nvSpPr>
      <xdr:spPr>
        <a:xfrm>
          <a:off x="493058" y="12785913"/>
          <a:ext cx="22535030" cy="369794"/>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571500</xdr:colOff>
      <xdr:row>30</xdr:row>
      <xdr:rowOff>155759</xdr:rowOff>
    </xdr:from>
    <xdr:ext cx="2474537" cy="844366"/>
    <xdr:sp macro="" textlink="">
      <xdr:nvSpPr>
        <xdr:cNvPr id="2" name="TextBox 1">
          <a:extLst>
            <a:ext uri="{FF2B5EF4-FFF2-40B4-BE49-F238E27FC236}">
              <a16:creationId xmlns:a16="http://schemas.microsoft.com/office/drawing/2014/main" id="{EB1AA728-CA49-481F-8751-3578065F8B59}"/>
            </a:ext>
          </a:extLst>
        </xdr:cNvPr>
        <xdr:cNvSpPr txBox="1"/>
      </xdr:nvSpPr>
      <xdr:spPr>
        <a:xfrm>
          <a:off x="13906500" y="20624984"/>
          <a:ext cx="2474537" cy="8443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- 303</a:t>
          </a:r>
        </a:p>
        <a:p>
          <a:endParaRPr lang="en-GB">
            <a:effectLst/>
          </a:endParaRPr>
        </a:p>
        <a:p>
          <a:r>
            <a:rPr lang="en-GB" sz="1100" b="1">
              <a:solidFill>
                <a:schemeClr val="tx1"/>
              </a:solidFill>
              <a:effectLst/>
              <a:latin typeface="+mn-lt"/>
              <a:ea typeface="+mn-ea"/>
              <a:cs typeface="+mn-cs"/>
            </a:rPr>
            <a:t>Delete V31213,</a:t>
          </a:r>
          <a:r>
            <a:rPr lang="en-GB" sz="1100" b="1" baseline="0">
              <a:solidFill>
                <a:schemeClr val="tx1"/>
              </a:solidFill>
              <a:effectLst/>
              <a:latin typeface="+mn-lt"/>
              <a:ea typeface="+mn-ea"/>
              <a:cs typeface="+mn-cs"/>
            </a:rPr>
            <a:t> create 3x new validations to replace it (V31234-36)</a:t>
          </a:r>
          <a:endParaRPr lang="en-GB">
            <a:effectLst/>
          </a:endParaRPr>
        </a:p>
      </xdr:txBody>
    </xdr:sp>
    <xdr:clientData/>
  </xdr:oneCellAnchor>
  <xdr:twoCellAnchor>
    <xdr:from>
      <xdr:col>1</xdr:col>
      <xdr:colOff>0</xdr:colOff>
      <xdr:row>29</xdr:row>
      <xdr:rowOff>1</xdr:rowOff>
    </xdr:from>
    <xdr:to>
      <xdr:col>10</xdr:col>
      <xdr:colOff>0</xdr:colOff>
      <xdr:row>32</xdr:row>
      <xdr:rowOff>838200</xdr:rowOff>
    </xdr:to>
    <xdr:sp macro="" textlink="">
      <xdr:nvSpPr>
        <xdr:cNvPr id="4" name="Rectangle 3">
          <a:extLst>
            <a:ext uri="{FF2B5EF4-FFF2-40B4-BE49-F238E27FC236}">
              <a16:creationId xmlns:a16="http://schemas.microsoft.com/office/drawing/2014/main" id="{21B5FC6D-A16C-4C48-8D1A-FEB85DECA4AA}"/>
            </a:ext>
          </a:extLst>
        </xdr:cNvPr>
        <xdr:cNvSpPr/>
      </xdr:nvSpPr>
      <xdr:spPr>
        <a:xfrm>
          <a:off x="895350" y="12268201"/>
          <a:ext cx="12449175" cy="338137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57150</xdr:colOff>
      <xdr:row>34</xdr:row>
      <xdr:rowOff>641534</xdr:rowOff>
    </xdr:from>
    <xdr:ext cx="2474537" cy="844366"/>
    <xdr:sp macro="" textlink="">
      <xdr:nvSpPr>
        <xdr:cNvPr id="8" name="TextBox 7">
          <a:extLst>
            <a:ext uri="{FF2B5EF4-FFF2-40B4-BE49-F238E27FC236}">
              <a16:creationId xmlns:a16="http://schemas.microsoft.com/office/drawing/2014/main" id="{0D5DDAA1-E13B-4A76-8599-DDA2F17D8624}"/>
            </a:ext>
          </a:extLst>
        </xdr:cNvPr>
        <xdr:cNvSpPr txBox="1"/>
      </xdr:nvSpPr>
      <xdr:spPr>
        <a:xfrm>
          <a:off x="14001750" y="24349259"/>
          <a:ext cx="2474537" cy="8443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- 304</a:t>
          </a:r>
        </a:p>
        <a:p>
          <a:endParaRPr lang="en-GB">
            <a:effectLst/>
          </a:endParaRPr>
        </a:p>
        <a:p>
          <a:r>
            <a:rPr lang="en-GB" sz="1100" b="1">
              <a:solidFill>
                <a:schemeClr val="tx1"/>
              </a:solidFill>
              <a:effectLst/>
              <a:latin typeface="+mn-lt"/>
              <a:ea typeface="+mn-ea"/>
              <a:cs typeface="+mn-cs"/>
            </a:rPr>
            <a:t>Delete V31214,</a:t>
          </a:r>
          <a:r>
            <a:rPr lang="en-GB" sz="1100" b="1" baseline="0">
              <a:solidFill>
                <a:schemeClr val="tx1"/>
              </a:solidFill>
              <a:effectLst/>
              <a:latin typeface="+mn-lt"/>
              <a:ea typeface="+mn-ea"/>
              <a:cs typeface="+mn-cs"/>
            </a:rPr>
            <a:t> create 4x new validations to replace it (V31237-40)</a:t>
          </a:r>
          <a:endParaRPr lang="en-GB">
            <a:effectLst/>
          </a:endParaRPr>
        </a:p>
      </xdr:txBody>
    </xdr:sp>
    <xdr:clientData/>
  </xdr:oneCellAnchor>
  <xdr:twoCellAnchor>
    <xdr:from>
      <xdr:col>1</xdr:col>
      <xdr:colOff>9525</xdr:colOff>
      <xdr:row>32</xdr:row>
      <xdr:rowOff>819150</xdr:rowOff>
    </xdr:from>
    <xdr:to>
      <xdr:col>10</xdr:col>
      <xdr:colOff>0</xdr:colOff>
      <xdr:row>38</xdr:row>
      <xdr:rowOff>19050</xdr:rowOff>
    </xdr:to>
    <xdr:sp macro="" textlink="">
      <xdr:nvSpPr>
        <xdr:cNvPr id="10" name="Rectangle 9">
          <a:extLst>
            <a:ext uri="{FF2B5EF4-FFF2-40B4-BE49-F238E27FC236}">
              <a16:creationId xmlns:a16="http://schemas.microsoft.com/office/drawing/2014/main" id="{B6618028-D13E-44DF-A7A5-0AA73D35C769}"/>
            </a:ext>
          </a:extLst>
        </xdr:cNvPr>
        <xdr:cNvSpPr/>
      </xdr:nvSpPr>
      <xdr:spPr>
        <a:xfrm>
          <a:off x="904875" y="14935200"/>
          <a:ext cx="12449175" cy="413385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314325</xdr:colOff>
      <xdr:row>40</xdr:row>
      <xdr:rowOff>22409</xdr:rowOff>
    </xdr:from>
    <xdr:ext cx="2474537" cy="844366"/>
    <xdr:sp macro="" textlink="">
      <xdr:nvSpPr>
        <xdr:cNvPr id="17" name="TextBox 16">
          <a:extLst>
            <a:ext uri="{FF2B5EF4-FFF2-40B4-BE49-F238E27FC236}">
              <a16:creationId xmlns:a16="http://schemas.microsoft.com/office/drawing/2014/main" id="{80FB2E40-EF36-4AD7-9ED0-4405416192B2}"/>
            </a:ext>
          </a:extLst>
        </xdr:cNvPr>
        <xdr:cNvSpPr txBox="1"/>
      </xdr:nvSpPr>
      <xdr:spPr>
        <a:xfrm>
          <a:off x="14258925" y="28473584"/>
          <a:ext cx="2474537" cy="8443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- 305</a:t>
          </a:r>
        </a:p>
        <a:p>
          <a:endParaRPr lang="en-GB">
            <a:effectLst/>
          </a:endParaRPr>
        </a:p>
        <a:p>
          <a:r>
            <a:rPr lang="en-GB" sz="1100" b="1">
              <a:solidFill>
                <a:schemeClr val="tx1"/>
              </a:solidFill>
              <a:effectLst/>
              <a:latin typeface="+mn-lt"/>
              <a:ea typeface="+mn-ea"/>
              <a:cs typeface="+mn-cs"/>
            </a:rPr>
            <a:t>Delete V31215,</a:t>
          </a:r>
          <a:r>
            <a:rPr lang="en-GB" sz="1100" b="1" baseline="0">
              <a:solidFill>
                <a:schemeClr val="tx1"/>
              </a:solidFill>
              <a:effectLst/>
              <a:latin typeface="+mn-lt"/>
              <a:ea typeface="+mn-ea"/>
              <a:cs typeface="+mn-cs"/>
            </a:rPr>
            <a:t> create 6x new validations to replace it (V31241-46)</a:t>
          </a:r>
          <a:endParaRPr lang="en-GB">
            <a:effectLst/>
          </a:endParaRPr>
        </a:p>
      </xdr:txBody>
    </xdr:sp>
    <xdr:clientData/>
  </xdr:oneCellAnchor>
  <xdr:twoCellAnchor>
    <xdr:from>
      <xdr:col>1</xdr:col>
      <xdr:colOff>9525</xdr:colOff>
      <xdr:row>38</xdr:row>
      <xdr:rowOff>19050</xdr:rowOff>
    </xdr:from>
    <xdr:to>
      <xdr:col>10</xdr:col>
      <xdr:colOff>0</xdr:colOff>
      <xdr:row>44</xdr:row>
      <xdr:rowOff>647700</xdr:rowOff>
    </xdr:to>
    <xdr:sp macro="" textlink="">
      <xdr:nvSpPr>
        <xdr:cNvPr id="19" name="Rectangle 18">
          <a:extLst>
            <a:ext uri="{FF2B5EF4-FFF2-40B4-BE49-F238E27FC236}">
              <a16:creationId xmlns:a16="http://schemas.microsoft.com/office/drawing/2014/main" id="{782875C6-C29D-47A1-A9F9-F152624161FE}"/>
            </a:ext>
          </a:extLst>
        </xdr:cNvPr>
        <xdr:cNvSpPr/>
      </xdr:nvSpPr>
      <xdr:spPr>
        <a:xfrm>
          <a:off x="904875" y="19069050"/>
          <a:ext cx="12449175" cy="46863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0</xdr:colOff>
      <xdr:row>40</xdr:row>
      <xdr:rowOff>444592</xdr:rowOff>
    </xdr:from>
    <xdr:to>
      <xdr:col>11</xdr:col>
      <xdr:colOff>314325</xdr:colOff>
      <xdr:row>41</xdr:row>
      <xdr:rowOff>333375</xdr:rowOff>
    </xdr:to>
    <xdr:cxnSp macro="">
      <xdr:nvCxnSpPr>
        <xdr:cNvPr id="23" name="Straight Connector 22">
          <a:extLst>
            <a:ext uri="{FF2B5EF4-FFF2-40B4-BE49-F238E27FC236}">
              <a16:creationId xmlns:a16="http://schemas.microsoft.com/office/drawing/2014/main" id="{1A7ADC00-8F7C-4798-8C38-67EB27884BC8}"/>
            </a:ext>
          </a:extLst>
        </xdr:cNvPr>
        <xdr:cNvCxnSpPr>
          <a:stCxn id="19" idx="3"/>
          <a:endCxn id="17" idx="1"/>
        </xdr:cNvCxnSpPr>
      </xdr:nvCxnSpPr>
      <xdr:spPr>
        <a:xfrm flipV="1">
          <a:off x="13335000" y="28895767"/>
          <a:ext cx="923925" cy="56505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0</xdr:colOff>
      <xdr:row>35</xdr:row>
      <xdr:rowOff>215992</xdr:rowOff>
    </xdr:from>
    <xdr:to>
      <xdr:col>11</xdr:col>
      <xdr:colOff>57150</xdr:colOff>
      <xdr:row>35</xdr:row>
      <xdr:rowOff>495300</xdr:rowOff>
    </xdr:to>
    <xdr:cxnSp macro="">
      <xdr:nvCxnSpPr>
        <xdr:cNvPr id="24" name="Straight Connector 23">
          <a:extLst>
            <a:ext uri="{FF2B5EF4-FFF2-40B4-BE49-F238E27FC236}">
              <a16:creationId xmlns:a16="http://schemas.microsoft.com/office/drawing/2014/main" id="{C3477416-83E5-4976-9E2E-B1A35ACE7CC4}"/>
            </a:ext>
          </a:extLst>
        </xdr:cNvPr>
        <xdr:cNvCxnSpPr>
          <a:stCxn id="10" idx="3"/>
          <a:endCxn id="8" idx="1"/>
        </xdr:cNvCxnSpPr>
      </xdr:nvCxnSpPr>
      <xdr:spPr>
        <a:xfrm flipV="1">
          <a:off x="13335000" y="24771442"/>
          <a:ext cx="666750" cy="27930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0</xdr:colOff>
      <xdr:row>30</xdr:row>
      <xdr:rowOff>577942</xdr:rowOff>
    </xdr:from>
    <xdr:to>
      <xdr:col>10</xdr:col>
      <xdr:colOff>571500</xdr:colOff>
      <xdr:row>30</xdr:row>
      <xdr:rowOff>842963</xdr:rowOff>
    </xdr:to>
    <xdr:cxnSp macro="">
      <xdr:nvCxnSpPr>
        <xdr:cNvPr id="25" name="Straight Connector 24">
          <a:extLst>
            <a:ext uri="{FF2B5EF4-FFF2-40B4-BE49-F238E27FC236}">
              <a16:creationId xmlns:a16="http://schemas.microsoft.com/office/drawing/2014/main" id="{125F73F9-1F20-4B82-90B2-A4FD07E78733}"/>
            </a:ext>
          </a:extLst>
        </xdr:cNvPr>
        <xdr:cNvCxnSpPr>
          <a:stCxn id="2" idx="1"/>
          <a:endCxn id="4" idx="3"/>
        </xdr:cNvCxnSpPr>
      </xdr:nvCxnSpPr>
      <xdr:spPr>
        <a:xfrm flipH="1">
          <a:off x="13335000" y="21047167"/>
          <a:ext cx="571500" cy="26502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738187</xdr:colOff>
      <xdr:row>0</xdr:row>
      <xdr:rowOff>71438</xdr:rowOff>
    </xdr:from>
    <xdr:ext cx="2089616" cy="806122"/>
    <xdr:sp macro="" textlink="">
      <xdr:nvSpPr>
        <xdr:cNvPr id="11" name="TextBox 10">
          <a:extLst>
            <a:ext uri="{FF2B5EF4-FFF2-40B4-BE49-F238E27FC236}">
              <a16:creationId xmlns:a16="http://schemas.microsoft.com/office/drawing/2014/main" id="{D7D0C2FF-7AE1-4195-9B39-983FB8BF01E5}"/>
            </a:ext>
          </a:extLst>
        </xdr:cNvPr>
        <xdr:cNvSpPr txBox="1"/>
      </xdr:nvSpPr>
      <xdr:spPr>
        <a:xfrm>
          <a:off x="10501312" y="71438"/>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13</xdr:col>
      <xdr:colOff>134470</xdr:colOff>
      <xdr:row>20</xdr:row>
      <xdr:rowOff>22411</xdr:rowOff>
    </xdr:from>
    <xdr:ext cx="1809750" cy="609013"/>
    <xdr:sp macro="" textlink="">
      <xdr:nvSpPr>
        <xdr:cNvPr id="3" name="TextBox 2">
          <a:extLst>
            <a:ext uri="{FF2B5EF4-FFF2-40B4-BE49-F238E27FC236}">
              <a16:creationId xmlns:a16="http://schemas.microsoft.com/office/drawing/2014/main" id="{7A0E4359-7947-456A-99C8-E3FB84E4DCFA}"/>
            </a:ext>
          </a:extLst>
        </xdr:cNvPr>
        <xdr:cNvSpPr txBox="1"/>
      </xdr:nvSpPr>
      <xdr:spPr>
        <a:xfrm>
          <a:off x="12040720" y="5247554"/>
          <a:ext cx="1809750" cy="60901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LCR Issue - 299</a:t>
          </a:r>
        </a:p>
        <a:p>
          <a:endParaRPr lang="en-GB" sz="1100" b="1"/>
        </a:p>
        <a:p>
          <a:r>
            <a:rPr lang="en-GB" sz="1100" b="1"/>
            <a:t>Add / change text.</a:t>
          </a:r>
          <a:endParaRPr lang="en-GB" sz="1100"/>
        </a:p>
      </xdr:txBody>
    </xdr:sp>
    <xdr:clientData/>
  </xdr:oneCellAnchor>
  <xdr:twoCellAnchor>
    <xdr:from>
      <xdr:col>10</xdr:col>
      <xdr:colOff>13607</xdr:colOff>
      <xdr:row>17</xdr:row>
      <xdr:rowOff>4802</xdr:rowOff>
    </xdr:from>
    <xdr:to>
      <xdr:col>13</xdr:col>
      <xdr:colOff>134470</xdr:colOff>
      <xdr:row>21</xdr:row>
      <xdr:rowOff>54775</xdr:rowOff>
    </xdr:to>
    <xdr:cxnSp macro="">
      <xdr:nvCxnSpPr>
        <xdr:cNvPr id="4" name="Straight Connector 3">
          <a:extLst>
            <a:ext uri="{FF2B5EF4-FFF2-40B4-BE49-F238E27FC236}">
              <a16:creationId xmlns:a16="http://schemas.microsoft.com/office/drawing/2014/main" id="{57897D7F-2222-4B1E-A8AC-F9DC10D0C20E}"/>
            </a:ext>
          </a:extLst>
        </xdr:cNvPr>
        <xdr:cNvCxnSpPr>
          <a:cxnSpLocks/>
          <a:stCxn id="3" idx="1"/>
          <a:endCxn id="12" idx="3"/>
        </xdr:cNvCxnSpPr>
      </xdr:nvCxnSpPr>
      <xdr:spPr>
        <a:xfrm flipH="1" flipV="1">
          <a:off x="10014857" y="4563195"/>
          <a:ext cx="2025863" cy="98886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29936</xdr:colOff>
      <xdr:row>21</xdr:row>
      <xdr:rowOff>54775</xdr:rowOff>
    </xdr:from>
    <xdr:to>
      <xdr:col>13</xdr:col>
      <xdr:colOff>134470</xdr:colOff>
      <xdr:row>25</xdr:row>
      <xdr:rowOff>198023</xdr:rowOff>
    </xdr:to>
    <xdr:cxnSp macro="">
      <xdr:nvCxnSpPr>
        <xdr:cNvPr id="6" name="Straight Connector 5">
          <a:extLst>
            <a:ext uri="{FF2B5EF4-FFF2-40B4-BE49-F238E27FC236}">
              <a16:creationId xmlns:a16="http://schemas.microsoft.com/office/drawing/2014/main" id="{E42C453F-28EA-48C1-AE8B-AEF3DE932515}"/>
            </a:ext>
          </a:extLst>
        </xdr:cNvPr>
        <xdr:cNvCxnSpPr>
          <a:cxnSpLocks/>
          <a:stCxn id="3" idx="1"/>
          <a:endCxn id="13" idx="3"/>
        </xdr:cNvCxnSpPr>
      </xdr:nvCxnSpPr>
      <xdr:spPr>
        <a:xfrm flipH="1">
          <a:off x="10031186" y="5552061"/>
          <a:ext cx="2009534" cy="131346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186498</xdr:colOff>
      <xdr:row>15</xdr:row>
      <xdr:rowOff>186497</xdr:rowOff>
    </xdr:from>
    <xdr:ext cx="9515395" cy="453038"/>
    <xdr:sp macro="" textlink="">
      <xdr:nvSpPr>
        <xdr:cNvPr id="12" name="TextBox 11">
          <a:extLst>
            <a:ext uri="{FF2B5EF4-FFF2-40B4-BE49-F238E27FC236}">
              <a16:creationId xmlns:a16="http://schemas.microsoft.com/office/drawing/2014/main" id="{AD34FF40-E0F8-4681-9E88-452CCA97F808}"/>
            </a:ext>
          </a:extLst>
        </xdr:cNvPr>
        <xdr:cNvSpPr txBox="1"/>
      </xdr:nvSpPr>
      <xdr:spPr>
        <a:xfrm>
          <a:off x="499462" y="4336676"/>
          <a:ext cx="9515395" cy="453038"/>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2</xdr:col>
      <xdr:colOff>202827</xdr:colOff>
      <xdr:row>24</xdr:row>
      <xdr:rowOff>175611</xdr:rowOff>
    </xdr:from>
    <xdr:ext cx="9515395" cy="453038"/>
    <xdr:sp macro="" textlink="">
      <xdr:nvSpPr>
        <xdr:cNvPr id="13" name="TextBox 12">
          <a:extLst>
            <a:ext uri="{FF2B5EF4-FFF2-40B4-BE49-F238E27FC236}">
              <a16:creationId xmlns:a16="http://schemas.microsoft.com/office/drawing/2014/main" id="{7DC627F6-E0CA-49CB-A12D-F8377D1FEB0C}"/>
            </a:ext>
          </a:extLst>
        </xdr:cNvPr>
        <xdr:cNvSpPr txBox="1"/>
      </xdr:nvSpPr>
      <xdr:spPr>
        <a:xfrm>
          <a:off x="515791" y="6639004"/>
          <a:ext cx="9515395" cy="453038"/>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7</xdr:col>
      <xdr:colOff>762000</xdr:colOff>
      <xdr:row>0</xdr:row>
      <xdr:rowOff>59532</xdr:rowOff>
    </xdr:from>
    <xdr:ext cx="2089616" cy="806122"/>
    <xdr:sp macro="" textlink="">
      <xdr:nvSpPr>
        <xdr:cNvPr id="2" name="TextBox 1">
          <a:extLst>
            <a:ext uri="{FF2B5EF4-FFF2-40B4-BE49-F238E27FC236}">
              <a16:creationId xmlns:a16="http://schemas.microsoft.com/office/drawing/2014/main" id="{4546675E-3805-4460-8757-3BB9BD3DDE21}"/>
            </a:ext>
          </a:extLst>
        </xdr:cNvPr>
        <xdr:cNvSpPr txBox="1"/>
      </xdr:nvSpPr>
      <xdr:spPr>
        <a:xfrm>
          <a:off x="10525125" y="59532"/>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oneCellAnchor>
    <xdr:from>
      <xdr:col>10</xdr:col>
      <xdr:colOff>193846</xdr:colOff>
      <xdr:row>41</xdr:row>
      <xdr:rowOff>505162</xdr:rowOff>
    </xdr:from>
    <xdr:ext cx="4204293" cy="1149807"/>
    <xdr:sp macro="" textlink="">
      <xdr:nvSpPr>
        <xdr:cNvPr id="3" name="TextBox 2">
          <a:extLst>
            <a:ext uri="{FF2B5EF4-FFF2-40B4-BE49-F238E27FC236}">
              <a16:creationId xmlns:a16="http://schemas.microsoft.com/office/drawing/2014/main" id="{7CD398D0-FFBC-48A9-B5A7-55A02AB1287C}"/>
            </a:ext>
          </a:extLst>
        </xdr:cNvPr>
        <xdr:cNvSpPr txBox="1"/>
      </xdr:nvSpPr>
      <xdr:spPr>
        <a:xfrm>
          <a:off x="16267284" y="23555662"/>
          <a:ext cx="4204293" cy="114980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- 225</a:t>
          </a:r>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t>New Business Validations created </a:t>
          </a:r>
          <a:r>
            <a:rPr lang="en-GB" sz="1100" b="0" baseline="0">
              <a:solidFill>
                <a:schemeClr val="tx1"/>
              </a:solidFill>
              <a:effectLst/>
              <a:latin typeface="+mn-lt"/>
              <a:ea typeface="+mn-ea"/>
              <a:cs typeface="+mn-cs"/>
            </a:rPr>
            <a:t>to enable the restricted values (e.g. Yes/No) to be uploaded as part of the csv template.</a:t>
          </a:r>
          <a:endParaRPr lang="en-GB">
            <a:effectLst/>
          </a:endParaRPr>
        </a:p>
      </xdr:txBody>
    </xdr:sp>
    <xdr:clientData/>
  </xdr:oneCellAnchor>
  <xdr:twoCellAnchor>
    <xdr:from>
      <xdr:col>1</xdr:col>
      <xdr:colOff>0</xdr:colOff>
      <xdr:row>41</xdr:row>
      <xdr:rowOff>559595</xdr:rowOff>
    </xdr:from>
    <xdr:to>
      <xdr:col>9</xdr:col>
      <xdr:colOff>595312</xdr:colOff>
      <xdr:row>43</xdr:row>
      <xdr:rowOff>35719</xdr:rowOff>
    </xdr:to>
    <xdr:sp macro="" textlink="">
      <xdr:nvSpPr>
        <xdr:cNvPr id="4" name="Rectangle 3">
          <a:extLst>
            <a:ext uri="{FF2B5EF4-FFF2-40B4-BE49-F238E27FC236}">
              <a16:creationId xmlns:a16="http://schemas.microsoft.com/office/drawing/2014/main" id="{CA9CFA93-6771-474E-845C-D512B2A56A01}"/>
            </a:ext>
          </a:extLst>
        </xdr:cNvPr>
        <xdr:cNvSpPr/>
      </xdr:nvSpPr>
      <xdr:spPr>
        <a:xfrm>
          <a:off x="892969" y="23610095"/>
          <a:ext cx="15168562" cy="61912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595312</xdr:colOff>
      <xdr:row>42</xdr:row>
      <xdr:rowOff>297657</xdr:rowOff>
    </xdr:from>
    <xdr:to>
      <xdr:col>10</xdr:col>
      <xdr:colOff>193846</xdr:colOff>
      <xdr:row>42</xdr:row>
      <xdr:rowOff>508566</xdr:rowOff>
    </xdr:to>
    <xdr:cxnSp macro="">
      <xdr:nvCxnSpPr>
        <xdr:cNvPr id="5" name="Straight Connector 4">
          <a:extLst>
            <a:ext uri="{FF2B5EF4-FFF2-40B4-BE49-F238E27FC236}">
              <a16:creationId xmlns:a16="http://schemas.microsoft.com/office/drawing/2014/main" id="{D64007EB-6DFB-47ED-A93D-A285DDC050BE}"/>
            </a:ext>
          </a:extLst>
        </xdr:cNvPr>
        <xdr:cNvCxnSpPr>
          <a:stCxn id="3" idx="1"/>
          <a:endCxn id="4" idx="3"/>
        </xdr:cNvCxnSpPr>
      </xdr:nvCxnSpPr>
      <xdr:spPr>
        <a:xfrm flipH="1" flipV="1">
          <a:off x="16061531" y="23919657"/>
          <a:ext cx="205753" cy="21090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6</xdr:col>
      <xdr:colOff>114300</xdr:colOff>
      <xdr:row>25</xdr:row>
      <xdr:rowOff>101529</xdr:rowOff>
    </xdr:from>
    <xdr:to>
      <xdr:col>6</xdr:col>
      <xdr:colOff>1183822</xdr:colOff>
      <xdr:row>25</xdr:row>
      <xdr:rowOff>312964</xdr:rowOff>
    </xdr:to>
    <xdr:sp macro="" textlink="">
      <xdr:nvSpPr>
        <xdr:cNvPr id="5" name="Rectangle 4">
          <a:extLst>
            <a:ext uri="{FF2B5EF4-FFF2-40B4-BE49-F238E27FC236}">
              <a16:creationId xmlns:a16="http://schemas.microsoft.com/office/drawing/2014/main" id="{2B5D4D95-DF4C-4EA5-839E-4CF0B112632E}"/>
            </a:ext>
          </a:extLst>
        </xdr:cNvPr>
        <xdr:cNvSpPr/>
      </xdr:nvSpPr>
      <xdr:spPr>
        <a:xfrm>
          <a:off x="3339193" y="7585458"/>
          <a:ext cx="1069522" cy="21143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12</xdr:col>
      <xdr:colOff>285751</xdr:colOff>
      <xdr:row>24</xdr:row>
      <xdr:rowOff>180173</xdr:rowOff>
    </xdr:from>
    <xdr:ext cx="3914053" cy="953466"/>
    <xdr:sp macro="" textlink="">
      <xdr:nvSpPr>
        <xdr:cNvPr id="16" name="TextBox 15">
          <a:extLst>
            <a:ext uri="{FF2B5EF4-FFF2-40B4-BE49-F238E27FC236}">
              <a16:creationId xmlns:a16="http://schemas.microsoft.com/office/drawing/2014/main" id="{8FB00620-BC82-4446-B95A-6CFBA21A31F3}"/>
            </a:ext>
          </a:extLst>
        </xdr:cNvPr>
        <xdr:cNvSpPr txBox="1"/>
      </xdr:nvSpPr>
      <xdr:spPr>
        <a:xfrm>
          <a:off x="11185072" y="6970137"/>
          <a:ext cx="3914053" cy="9534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mn-lt"/>
              <a:ea typeface="+mn-ea"/>
              <a:cs typeface="+mn-cs"/>
            </a:rPr>
            <a:t>LCR Issue - 192</a:t>
          </a:r>
        </a:p>
        <a:p>
          <a:endParaRPr lang="en-GB" sz="1100" b="1">
            <a:solidFill>
              <a:schemeClr val="tx1"/>
            </a:solidFill>
            <a:effectLst/>
            <a:latin typeface="+mn-lt"/>
            <a:ea typeface="+mn-ea"/>
            <a:cs typeface="+mn-cs"/>
          </a:endParaRPr>
        </a:p>
        <a:p>
          <a:r>
            <a:rPr lang="en-GB" sz="1100" b="1">
              <a:solidFill>
                <a:schemeClr val="tx1"/>
              </a:solidFill>
              <a:effectLst/>
              <a:latin typeface="+mn-lt"/>
              <a:ea typeface="+mn-ea"/>
              <a:cs typeface="+mn-cs"/>
            </a:rPr>
            <a:t>D1a warning to check if positive is incorrect. This should be warning if negative.</a:t>
          </a:r>
        </a:p>
        <a:p>
          <a:r>
            <a:rPr lang="en-GB" sz="1100" b="1">
              <a:solidFill>
                <a:schemeClr val="tx1"/>
              </a:solidFill>
              <a:effectLst/>
              <a:latin typeface="+mn-lt"/>
              <a:ea typeface="+mn-ea"/>
              <a:cs typeface="+mn-cs"/>
            </a:rPr>
            <a:t>See 314 - Validations.</a:t>
          </a:r>
          <a:endParaRPr lang="en-GB">
            <a:effectLst/>
          </a:endParaRPr>
        </a:p>
      </xdr:txBody>
    </xdr:sp>
    <xdr:clientData/>
  </xdr:oneCellAnchor>
  <xdr:twoCellAnchor>
    <xdr:from>
      <xdr:col>6</xdr:col>
      <xdr:colOff>1183822</xdr:colOff>
      <xdr:row>24</xdr:row>
      <xdr:rowOff>656906</xdr:rowOff>
    </xdr:from>
    <xdr:to>
      <xdr:col>12</xdr:col>
      <xdr:colOff>285751</xdr:colOff>
      <xdr:row>25</xdr:row>
      <xdr:rowOff>207247</xdr:rowOff>
    </xdr:to>
    <xdr:cxnSp macro="">
      <xdr:nvCxnSpPr>
        <xdr:cNvPr id="17" name="Straight Connector 16">
          <a:extLst>
            <a:ext uri="{FF2B5EF4-FFF2-40B4-BE49-F238E27FC236}">
              <a16:creationId xmlns:a16="http://schemas.microsoft.com/office/drawing/2014/main" id="{17FA60C3-FB6D-4C13-80B6-F2B743E1CA47}"/>
            </a:ext>
          </a:extLst>
        </xdr:cNvPr>
        <xdr:cNvCxnSpPr>
          <a:stCxn id="5" idx="3"/>
          <a:endCxn id="16" idx="1"/>
        </xdr:cNvCxnSpPr>
      </xdr:nvCxnSpPr>
      <xdr:spPr>
        <a:xfrm flipV="1">
          <a:off x="4408715" y="7446870"/>
          <a:ext cx="6776357" cy="24430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2400299</xdr:colOff>
      <xdr:row>50</xdr:row>
      <xdr:rowOff>381000</xdr:rowOff>
    </xdr:from>
    <xdr:to>
      <xdr:col>7</xdr:col>
      <xdr:colOff>47625</xdr:colOff>
      <xdr:row>50</xdr:row>
      <xdr:rowOff>616322</xdr:rowOff>
    </xdr:to>
    <xdr:sp macro="" textlink="">
      <xdr:nvSpPr>
        <xdr:cNvPr id="52" name="Rectangle 51">
          <a:extLst>
            <a:ext uri="{FF2B5EF4-FFF2-40B4-BE49-F238E27FC236}">
              <a16:creationId xmlns:a16="http://schemas.microsoft.com/office/drawing/2014/main" id="{8AB2D2F4-246E-4BF8-A31A-79E67648CF9F}"/>
            </a:ext>
          </a:extLst>
        </xdr:cNvPr>
        <xdr:cNvSpPr/>
      </xdr:nvSpPr>
      <xdr:spPr>
        <a:xfrm>
          <a:off x="3162299" y="16696765"/>
          <a:ext cx="1390091" cy="23532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9</xdr:col>
      <xdr:colOff>323850</xdr:colOff>
      <xdr:row>49</xdr:row>
      <xdr:rowOff>371475</xdr:rowOff>
    </xdr:from>
    <xdr:ext cx="2175062" cy="609013"/>
    <xdr:sp macro="" textlink="">
      <xdr:nvSpPr>
        <xdr:cNvPr id="54" name="TextBox 53">
          <a:extLst>
            <a:ext uri="{FF2B5EF4-FFF2-40B4-BE49-F238E27FC236}">
              <a16:creationId xmlns:a16="http://schemas.microsoft.com/office/drawing/2014/main" id="{3369D3F9-B2DA-43EE-BE89-1660C8B25B53}"/>
            </a:ext>
          </a:extLst>
        </xdr:cNvPr>
        <xdr:cNvSpPr txBox="1"/>
      </xdr:nvSpPr>
      <xdr:spPr>
        <a:xfrm>
          <a:off x="7383556" y="16082122"/>
          <a:ext cx="2175062" cy="60901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mn-lt"/>
              <a:ea typeface="+mn-ea"/>
              <a:cs typeface="+mn-cs"/>
            </a:rPr>
            <a:t>LCR Issue - 236</a:t>
          </a:r>
        </a:p>
        <a:p>
          <a:endParaRPr lang="en-GB" sz="1100" b="1">
            <a:solidFill>
              <a:schemeClr val="tx1"/>
            </a:solidFill>
            <a:effectLst/>
            <a:latin typeface="+mn-lt"/>
            <a:ea typeface="+mn-ea"/>
            <a:cs typeface="+mn-cs"/>
          </a:endParaRPr>
        </a:p>
        <a:p>
          <a:r>
            <a:rPr lang="en-GB" sz="1100" b="1">
              <a:solidFill>
                <a:schemeClr val="tx1"/>
              </a:solidFill>
              <a:effectLst/>
              <a:latin typeface="+mn-lt"/>
              <a:ea typeface="+mn-ea"/>
              <a:cs typeface="+mn-cs"/>
            </a:rPr>
            <a:t>Add new warning: w: if &lt;&gt; 310 A2</a:t>
          </a:r>
        </a:p>
      </xdr:txBody>
    </xdr:sp>
    <xdr:clientData/>
  </xdr:oneCellAnchor>
  <xdr:twoCellAnchor>
    <xdr:from>
      <xdr:col>7</xdr:col>
      <xdr:colOff>47625</xdr:colOff>
      <xdr:row>50</xdr:row>
      <xdr:rowOff>294982</xdr:rowOff>
    </xdr:from>
    <xdr:to>
      <xdr:col>9</xdr:col>
      <xdr:colOff>323850</xdr:colOff>
      <xdr:row>50</xdr:row>
      <xdr:rowOff>498661</xdr:rowOff>
    </xdr:to>
    <xdr:cxnSp macro="">
      <xdr:nvCxnSpPr>
        <xdr:cNvPr id="55" name="Straight Connector 54">
          <a:extLst>
            <a:ext uri="{FF2B5EF4-FFF2-40B4-BE49-F238E27FC236}">
              <a16:creationId xmlns:a16="http://schemas.microsoft.com/office/drawing/2014/main" id="{6026F234-D97E-44D5-B3F9-49CA2C0C1C6B}"/>
            </a:ext>
          </a:extLst>
        </xdr:cNvPr>
        <xdr:cNvCxnSpPr>
          <a:stCxn id="52" idx="3"/>
          <a:endCxn id="54" idx="1"/>
        </xdr:cNvCxnSpPr>
      </xdr:nvCxnSpPr>
      <xdr:spPr>
        <a:xfrm flipV="1">
          <a:off x="4552390" y="16610747"/>
          <a:ext cx="2831166" cy="20367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2420471</xdr:colOff>
      <xdr:row>13</xdr:row>
      <xdr:rowOff>358588</xdr:rowOff>
    </xdr:from>
    <xdr:to>
      <xdr:col>7</xdr:col>
      <xdr:colOff>33618</xdr:colOff>
      <xdr:row>15</xdr:row>
      <xdr:rowOff>11206</xdr:rowOff>
    </xdr:to>
    <xdr:sp macro="" textlink="">
      <xdr:nvSpPr>
        <xdr:cNvPr id="28" name="Rectangle 27">
          <a:extLst>
            <a:ext uri="{FF2B5EF4-FFF2-40B4-BE49-F238E27FC236}">
              <a16:creationId xmlns:a16="http://schemas.microsoft.com/office/drawing/2014/main" id="{661B3AC6-E6DA-4398-8F28-0AEE6C81CC0D}"/>
            </a:ext>
          </a:extLst>
        </xdr:cNvPr>
        <xdr:cNvSpPr/>
      </xdr:nvSpPr>
      <xdr:spPr>
        <a:xfrm>
          <a:off x="3182471" y="3720353"/>
          <a:ext cx="1355912" cy="41461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9</xdr:col>
      <xdr:colOff>666751</xdr:colOff>
      <xdr:row>14</xdr:row>
      <xdr:rowOff>274063</xdr:rowOff>
    </xdr:from>
    <xdr:ext cx="2600325" cy="615844"/>
    <xdr:sp macro="" textlink="">
      <xdr:nvSpPr>
        <xdr:cNvPr id="29" name="TextBox 28">
          <a:extLst>
            <a:ext uri="{FF2B5EF4-FFF2-40B4-BE49-F238E27FC236}">
              <a16:creationId xmlns:a16="http://schemas.microsoft.com/office/drawing/2014/main" id="{7C987C42-07D2-4629-A453-E89B18231324}"/>
            </a:ext>
          </a:extLst>
        </xdr:cNvPr>
        <xdr:cNvSpPr txBox="1"/>
      </xdr:nvSpPr>
      <xdr:spPr>
        <a:xfrm>
          <a:off x="7728858" y="3988813"/>
          <a:ext cx="2600325" cy="61584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- 210</a:t>
          </a:r>
        </a:p>
        <a:p>
          <a:endParaRPr lang="en-GB" sz="1100" b="1">
            <a:solidFill>
              <a:schemeClr val="tx1"/>
            </a:solidFill>
            <a:effectLst/>
            <a:latin typeface="+mn-lt"/>
            <a:ea typeface="+mn-ea"/>
            <a:cs typeface="+mn-cs"/>
          </a:endParaRPr>
        </a:p>
        <a:p>
          <a:r>
            <a:rPr lang="en-GB" sz="1100" b="1">
              <a:solidFill>
                <a:schemeClr val="tx1"/>
              </a:solidFill>
              <a:effectLst/>
              <a:latin typeface="+mn-lt"/>
              <a:ea typeface="+mn-ea"/>
              <a:cs typeface="+mn-cs"/>
            </a:rPr>
            <a:t>Change this from</a:t>
          </a:r>
          <a:r>
            <a:rPr lang="en-GB" sz="1100" b="1" baseline="0">
              <a:solidFill>
                <a:schemeClr val="tx1"/>
              </a:solidFill>
              <a:effectLst/>
              <a:latin typeface="+mn-lt"/>
              <a:ea typeface="+mn-ea"/>
              <a:cs typeface="+mn-cs"/>
            </a:rPr>
            <a:t> an Error to a Warning</a:t>
          </a:r>
          <a:endParaRPr lang="en-GB">
            <a:effectLst/>
          </a:endParaRPr>
        </a:p>
      </xdr:txBody>
    </xdr:sp>
    <xdr:clientData/>
  </xdr:oneCellAnchor>
  <xdr:twoCellAnchor>
    <xdr:from>
      <xdr:col>7</xdr:col>
      <xdr:colOff>33618</xdr:colOff>
      <xdr:row>14</xdr:row>
      <xdr:rowOff>184897</xdr:rowOff>
    </xdr:from>
    <xdr:to>
      <xdr:col>9</xdr:col>
      <xdr:colOff>666751</xdr:colOff>
      <xdr:row>15</xdr:row>
      <xdr:rowOff>200985</xdr:rowOff>
    </xdr:to>
    <xdr:cxnSp macro="">
      <xdr:nvCxnSpPr>
        <xdr:cNvPr id="33" name="Straight Connector 32">
          <a:extLst>
            <a:ext uri="{FF2B5EF4-FFF2-40B4-BE49-F238E27FC236}">
              <a16:creationId xmlns:a16="http://schemas.microsoft.com/office/drawing/2014/main" id="{8BD77D70-C3AC-4938-8169-B1A61795F15B}"/>
            </a:ext>
          </a:extLst>
        </xdr:cNvPr>
        <xdr:cNvCxnSpPr>
          <a:stCxn id="28" idx="3"/>
          <a:endCxn id="29" idx="1"/>
        </xdr:cNvCxnSpPr>
      </xdr:nvCxnSpPr>
      <xdr:spPr>
        <a:xfrm>
          <a:off x="4538383" y="3927662"/>
          <a:ext cx="3188074" cy="3970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280146</xdr:colOff>
      <xdr:row>35</xdr:row>
      <xdr:rowOff>229117</xdr:rowOff>
    </xdr:from>
    <xdr:to>
      <xdr:col>6</xdr:col>
      <xdr:colOff>997323</xdr:colOff>
      <xdr:row>38</xdr:row>
      <xdr:rowOff>44823</xdr:rowOff>
    </xdr:to>
    <xdr:sp macro="" textlink="">
      <xdr:nvSpPr>
        <xdr:cNvPr id="14" name="Rectangle 13">
          <a:extLst>
            <a:ext uri="{FF2B5EF4-FFF2-40B4-BE49-F238E27FC236}">
              <a16:creationId xmlns:a16="http://schemas.microsoft.com/office/drawing/2014/main" id="{7BDD486C-C628-4857-B09F-F387A22059F1}"/>
            </a:ext>
          </a:extLst>
        </xdr:cNvPr>
        <xdr:cNvSpPr/>
      </xdr:nvSpPr>
      <xdr:spPr>
        <a:xfrm>
          <a:off x="1042146" y="11804793"/>
          <a:ext cx="3182471" cy="39841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9</xdr:col>
      <xdr:colOff>115581</xdr:colOff>
      <xdr:row>38</xdr:row>
      <xdr:rowOff>88445</xdr:rowOff>
    </xdr:from>
    <xdr:ext cx="3914053" cy="781240"/>
    <xdr:sp macro="" textlink="">
      <xdr:nvSpPr>
        <xdr:cNvPr id="15" name="TextBox 14">
          <a:extLst>
            <a:ext uri="{FF2B5EF4-FFF2-40B4-BE49-F238E27FC236}">
              <a16:creationId xmlns:a16="http://schemas.microsoft.com/office/drawing/2014/main" id="{1AB3F9F1-4B12-4477-B6E0-E729F6E66A2F}"/>
            </a:ext>
          </a:extLst>
        </xdr:cNvPr>
        <xdr:cNvSpPr txBox="1"/>
      </xdr:nvSpPr>
      <xdr:spPr>
        <a:xfrm>
          <a:off x="7177688" y="11953874"/>
          <a:ext cx="3914053" cy="78124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mn-lt"/>
              <a:ea typeface="+mn-ea"/>
              <a:cs typeface="+mn-cs"/>
            </a:rPr>
            <a:t>LCR Issue - 285</a:t>
          </a:r>
        </a:p>
        <a:p>
          <a:endParaRPr lang="en-GB" sz="1100" b="1">
            <a:solidFill>
              <a:schemeClr val="tx1"/>
            </a:solidFill>
            <a:effectLst/>
            <a:latin typeface="+mn-lt"/>
            <a:ea typeface="+mn-ea"/>
            <a:cs typeface="+mn-cs"/>
          </a:endParaRPr>
        </a:p>
        <a:p>
          <a:r>
            <a:rPr lang="en-GB" sz="1100" b="1">
              <a:solidFill>
                <a:schemeClr val="tx1"/>
              </a:solidFill>
              <a:effectLst/>
              <a:latin typeface="+mn-lt"/>
              <a:ea typeface="+mn-ea"/>
              <a:cs typeface="+mn-cs"/>
            </a:rPr>
            <a:t>Correct spelling to "Reconciliation" (one L not two). Plus amend note reference to be 314.11 to 314.18</a:t>
          </a:r>
        </a:p>
      </xdr:txBody>
    </xdr:sp>
    <xdr:clientData/>
  </xdr:oneCellAnchor>
  <xdr:twoCellAnchor>
    <xdr:from>
      <xdr:col>6</xdr:col>
      <xdr:colOff>997323</xdr:colOff>
      <xdr:row>37</xdr:row>
      <xdr:rowOff>2499</xdr:rowOff>
    </xdr:from>
    <xdr:to>
      <xdr:col>9</xdr:col>
      <xdr:colOff>115581</xdr:colOff>
      <xdr:row>39</xdr:row>
      <xdr:rowOff>210123</xdr:rowOff>
    </xdr:to>
    <xdr:cxnSp macro="">
      <xdr:nvCxnSpPr>
        <xdr:cNvPr id="18" name="Straight Connector 17">
          <a:extLst>
            <a:ext uri="{FF2B5EF4-FFF2-40B4-BE49-F238E27FC236}">
              <a16:creationId xmlns:a16="http://schemas.microsoft.com/office/drawing/2014/main" id="{0C696418-7076-427D-9988-E44B06BE5BB9}"/>
            </a:ext>
          </a:extLst>
        </xdr:cNvPr>
        <xdr:cNvCxnSpPr>
          <a:stCxn id="14" idx="3"/>
          <a:endCxn id="15" idx="1"/>
        </xdr:cNvCxnSpPr>
      </xdr:nvCxnSpPr>
      <xdr:spPr>
        <a:xfrm>
          <a:off x="4224617" y="12003999"/>
          <a:ext cx="2950670" cy="63344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360192</xdr:colOff>
      <xdr:row>27</xdr:row>
      <xdr:rowOff>113737</xdr:rowOff>
    </xdr:from>
    <xdr:ext cx="3914053" cy="781240"/>
    <xdr:sp macro="" textlink="">
      <xdr:nvSpPr>
        <xdr:cNvPr id="19" name="TextBox 18">
          <a:extLst>
            <a:ext uri="{FF2B5EF4-FFF2-40B4-BE49-F238E27FC236}">
              <a16:creationId xmlns:a16="http://schemas.microsoft.com/office/drawing/2014/main" id="{4ED5417F-0ECE-4F60-A12F-055956AD4AED}"/>
            </a:ext>
          </a:extLst>
        </xdr:cNvPr>
        <xdr:cNvSpPr txBox="1"/>
      </xdr:nvSpPr>
      <xdr:spPr>
        <a:xfrm>
          <a:off x="11252310" y="8641413"/>
          <a:ext cx="3914053" cy="78124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mn-lt"/>
              <a:ea typeface="+mn-ea"/>
              <a:cs typeface="+mn-cs"/>
            </a:rPr>
            <a:t>LCR Issue - 300</a:t>
          </a:r>
        </a:p>
        <a:p>
          <a:r>
            <a:rPr lang="en-GB" sz="1100" b="1">
              <a:solidFill>
                <a:schemeClr val="tx1"/>
              </a:solidFill>
              <a:effectLst/>
              <a:latin typeface="+mn-lt"/>
              <a:ea typeface="+mn-ea"/>
              <a:cs typeface="+mn-cs"/>
            </a:rPr>
            <a:t>Amend description of Table 2 Line 1a, from: </a:t>
          </a:r>
        </a:p>
        <a:p>
          <a:r>
            <a:rPr lang="en-GB" sz="1100" b="1">
              <a:solidFill>
                <a:schemeClr val="tx1"/>
              </a:solidFill>
              <a:effectLst/>
              <a:latin typeface="+mn-lt"/>
              <a:ea typeface="+mn-ea"/>
              <a:cs typeface="+mn-cs"/>
            </a:rPr>
            <a:t>Interest rate risk on liabilities to </a:t>
          </a:r>
        </a:p>
        <a:p>
          <a:r>
            <a:rPr lang="en-GB" sz="1100" b="1">
              <a:solidFill>
                <a:schemeClr val="tx1"/>
              </a:solidFill>
              <a:effectLst/>
              <a:latin typeface="+mn-lt"/>
              <a:ea typeface="+mn-ea"/>
              <a:cs typeface="+mn-cs"/>
            </a:rPr>
            <a:t>Interest rate risk on technical provisions (excluding risk margin)</a:t>
          </a:r>
        </a:p>
      </xdr:txBody>
    </xdr:sp>
    <xdr:clientData/>
  </xdr:oneCellAnchor>
  <xdr:twoCellAnchor>
    <xdr:from>
      <xdr:col>5</xdr:col>
      <xdr:colOff>1245054</xdr:colOff>
      <xdr:row>26</xdr:row>
      <xdr:rowOff>54429</xdr:rowOff>
    </xdr:from>
    <xdr:to>
      <xdr:col>12</xdr:col>
      <xdr:colOff>360192</xdr:colOff>
      <xdr:row>28</xdr:row>
      <xdr:rowOff>123357</xdr:rowOff>
    </xdr:to>
    <xdr:cxnSp macro="">
      <xdr:nvCxnSpPr>
        <xdr:cNvPr id="20" name="Straight Connector 19">
          <a:extLst>
            <a:ext uri="{FF2B5EF4-FFF2-40B4-BE49-F238E27FC236}">
              <a16:creationId xmlns:a16="http://schemas.microsoft.com/office/drawing/2014/main" id="{5514DDE4-D8C8-4DAD-BF20-6929A39BEF1D}"/>
            </a:ext>
          </a:extLst>
        </xdr:cNvPr>
        <xdr:cNvCxnSpPr>
          <a:stCxn id="22" idx="2"/>
          <a:endCxn id="19" idx="1"/>
        </xdr:cNvCxnSpPr>
      </xdr:nvCxnSpPr>
      <xdr:spPr>
        <a:xfrm>
          <a:off x="2007054" y="8150679"/>
          <a:ext cx="9252459" cy="83092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0</xdr:colOff>
      <xdr:row>24</xdr:row>
      <xdr:rowOff>662143</xdr:rowOff>
    </xdr:from>
    <xdr:to>
      <xdr:col>6</xdr:col>
      <xdr:colOff>27214</xdr:colOff>
      <xdr:row>26</xdr:row>
      <xdr:rowOff>54429</xdr:rowOff>
    </xdr:to>
    <xdr:sp macro="" textlink="">
      <xdr:nvSpPr>
        <xdr:cNvPr id="22" name="Rectangle 21">
          <a:extLst>
            <a:ext uri="{FF2B5EF4-FFF2-40B4-BE49-F238E27FC236}">
              <a16:creationId xmlns:a16="http://schemas.microsoft.com/office/drawing/2014/main" id="{2489DA83-6C92-4874-83AE-31195085D808}"/>
            </a:ext>
          </a:extLst>
        </xdr:cNvPr>
        <xdr:cNvSpPr/>
      </xdr:nvSpPr>
      <xdr:spPr>
        <a:xfrm>
          <a:off x="762000" y="7452107"/>
          <a:ext cx="2490107" cy="69857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4</xdr:col>
      <xdr:colOff>9525</xdr:colOff>
      <xdr:row>7</xdr:row>
      <xdr:rowOff>0</xdr:rowOff>
    </xdr:to>
    <xdr:pic>
      <xdr:nvPicPr>
        <xdr:cNvPr id="2" name="Picture 16" descr="clear">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 name="Picture 17" descr="clear">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4" name="Picture 18" descr="clear">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5" name="Picture 19" descr="clear">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6" name="Picture 20" descr="clear">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7" name="Picture 21" descr="clear">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Picture 22" descr="clear">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9" name="Picture 23" descr="clear">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0" name="Picture 24" descr="clear">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1" name="Picture 25" descr="clear">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2" name="Picture 26" descr="clear">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3" name="Picture 27" descr="clear">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4" name="Picture 28" descr="clear">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5" name="Picture 29" descr="clear">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6" name="Picture 30" descr="clear">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7" name="Picture 31" descr="clear">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8" name="Picture 32" descr="clear">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9" name="Picture 33" descr="clear">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0" name="Picture 34" descr="clear">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1" name="Picture 35" descr="clear">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2" name="Picture 36" descr="clear">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3" name="Picture 37" descr="clear">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4" name="Picture 38" descr="clear">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5" name="Picture 39" descr="clear">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6" name="Picture 40" descr="clear">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7" name="Picture 41" descr="clear">
          <a:extLst>
            <a:ext uri="{FF2B5EF4-FFF2-40B4-BE49-F238E27FC236}">
              <a16:creationId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8" name="Picture 42" descr="clear">
          <a:extLst>
            <a:ext uri="{FF2B5EF4-FFF2-40B4-BE49-F238E27FC236}">
              <a16:creationId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29" name="Picture 16" descr="clear">
          <a:extLst>
            <a:ext uri="{FF2B5EF4-FFF2-40B4-BE49-F238E27FC236}">
              <a16:creationId xmlns:a16="http://schemas.microsoft.com/office/drawing/2014/main" id="{E136BE80-A466-4613-AAB1-6FEA58AAB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0" name="Picture 17" descr="clear">
          <a:extLst>
            <a:ext uri="{FF2B5EF4-FFF2-40B4-BE49-F238E27FC236}">
              <a16:creationId xmlns:a16="http://schemas.microsoft.com/office/drawing/2014/main" id="{7729FAC2-69C2-4717-B028-D484569CB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1" name="Picture 18" descr="clear">
          <a:extLst>
            <a:ext uri="{FF2B5EF4-FFF2-40B4-BE49-F238E27FC236}">
              <a16:creationId xmlns:a16="http://schemas.microsoft.com/office/drawing/2014/main" id="{391EADA6-933E-4574-B492-4D6E2DC16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2" name="Picture 19" descr="clear">
          <a:extLst>
            <a:ext uri="{FF2B5EF4-FFF2-40B4-BE49-F238E27FC236}">
              <a16:creationId xmlns:a16="http://schemas.microsoft.com/office/drawing/2014/main" id="{2F0B16D8-741E-437B-9CE5-D9F9F2C9E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3" name="Picture 20" descr="clear">
          <a:extLst>
            <a:ext uri="{FF2B5EF4-FFF2-40B4-BE49-F238E27FC236}">
              <a16:creationId xmlns:a16="http://schemas.microsoft.com/office/drawing/2014/main" id="{4E3EB67A-6770-40C8-B49D-BA4EB6E57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4" name="Picture 21" descr="clear">
          <a:extLst>
            <a:ext uri="{FF2B5EF4-FFF2-40B4-BE49-F238E27FC236}">
              <a16:creationId xmlns:a16="http://schemas.microsoft.com/office/drawing/2014/main" id="{3F3804AD-2CAB-458D-AE81-C6278D2EE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5" name="Picture 22" descr="clear">
          <a:extLst>
            <a:ext uri="{FF2B5EF4-FFF2-40B4-BE49-F238E27FC236}">
              <a16:creationId xmlns:a16="http://schemas.microsoft.com/office/drawing/2014/main" id="{54D75C25-0AE6-4C4B-8791-59FFD4B28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6" name="Picture 23" descr="clear">
          <a:extLst>
            <a:ext uri="{FF2B5EF4-FFF2-40B4-BE49-F238E27FC236}">
              <a16:creationId xmlns:a16="http://schemas.microsoft.com/office/drawing/2014/main" id="{ADF0ACC2-FDCE-4A4E-A3B5-FA723167B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7" name="Picture 24" descr="clear">
          <a:extLst>
            <a:ext uri="{FF2B5EF4-FFF2-40B4-BE49-F238E27FC236}">
              <a16:creationId xmlns:a16="http://schemas.microsoft.com/office/drawing/2014/main" id="{6F6D647E-08BB-47D7-A2DF-10B97AB66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8" name="Picture 25" descr="clear">
          <a:extLst>
            <a:ext uri="{FF2B5EF4-FFF2-40B4-BE49-F238E27FC236}">
              <a16:creationId xmlns:a16="http://schemas.microsoft.com/office/drawing/2014/main" id="{9080D840-43EB-4FBC-B4B9-B26C18CB6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39" name="Picture 26" descr="clear">
          <a:extLst>
            <a:ext uri="{FF2B5EF4-FFF2-40B4-BE49-F238E27FC236}">
              <a16:creationId xmlns:a16="http://schemas.microsoft.com/office/drawing/2014/main" id="{69E7016F-C740-4562-8539-37097B56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0" name="Picture 27" descr="clear">
          <a:extLst>
            <a:ext uri="{FF2B5EF4-FFF2-40B4-BE49-F238E27FC236}">
              <a16:creationId xmlns:a16="http://schemas.microsoft.com/office/drawing/2014/main" id="{80A6A870-2FE4-40DC-8483-E43FA3E3C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1" name="Picture 28" descr="clear">
          <a:extLst>
            <a:ext uri="{FF2B5EF4-FFF2-40B4-BE49-F238E27FC236}">
              <a16:creationId xmlns:a16="http://schemas.microsoft.com/office/drawing/2014/main" id="{751DCBA9-4FD3-41E1-BCDB-7811203E8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2" name="Picture 29" descr="clear">
          <a:extLst>
            <a:ext uri="{FF2B5EF4-FFF2-40B4-BE49-F238E27FC236}">
              <a16:creationId xmlns:a16="http://schemas.microsoft.com/office/drawing/2014/main" id="{B5817855-0F0D-47D3-B423-0CCEF591F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3" name="Picture 30" descr="clear">
          <a:extLst>
            <a:ext uri="{FF2B5EF4-FFF2-40B4-BE49-F238E27FC236}">
              <a16:creationId xmlns:a16="http://schemas.microsoft.com/office/drawing/2014/main" id="{5DF2BD31-53B4-49AB-B68A-50C2D3928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4" name="Picture 31" descr="clear">
          <a:extLst>
            <a:ext uri="{FF2B5EF4-FFF2-40B4-BE49-F238E27FC236}">
              <a16:creationId xmlns:a16="http://schemas.microsoft.com/office/drawing/2014/main" id="{2106932B-2B1A-4CDD-A032-E1C424454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5" name="Picture 32" descr="clear">
          <a:extLst>
            <a:ext uri="{FF2B5EF4-FFF2-40B4-BE49-F238E27FC236}">
              <a16:creationId xmlns:a16="http://schemas.microsoft.com/office/drawing/2014/main" id="{4F6CF229-E53E-49F8-99D1-FD943C5DD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6" name="Picture 33" descr="clear">
          <a:extLst>
            <a:ext uri="{FF2B5EF4-FFF2-40B4-BE49-F238E27FC236}">
              <a16:creationId xmlns:a16="http://schemas.microsoft.com/office/drawing/2014/main" id="{4166A39D-8FB0-4124-B0DB-53FD3C055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7" name="Picture 34" descr="clear">
          <a:extLst>
            <a:ext uri="{FF2B5EF4-FFF2-40B4-BE49-F238E27FC236}">
              <a16:creationId xmlns:a16="http://schemas.microsoft.com/office/drawing/2014/main" id="{37E42D32-5A1D-4965-BED8-0582DD9D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8" name="Picture 35" descr="clear">
          <a:extLst>
            <a:ext uri="{FF2B5EF4-FFF2-40B4-BE49-F238E27FC236}">
              <a16:creationId xmlns:a16="http://schemas.microsoft.com/office/drawing/2014/main" id="{58287FC5-5693-49C4-AB7B-CB6E309E0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9" name="Picture 36" descr="clear">
          <a:extLst>
            <a:ext uri="{FF2B5EF4-FFF2-40B4-BE49-F238E27FC236}">
              <a16:creationId xmlns:a16="http://schemas.microsoft.com/office/drawing/2014/main" id="{BEE6A437-6FA1-4EBC-83BA-54990DFED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0" name="Picture 37" descr="clear">
          <a:extLst>
            <a:ext uri="{FF2B5EF4-FFF2-40B4-BE49-F238E27FC236}">
              <a16:creationId xmlns:a16="http://schemas.microsoft.com/office/drawing/2014/main" id="{8A3A7BF7-9DDA-4F2D-B034-F5F8E6393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1" name="Picture 38" descr="clear">
          <a:extLst>
            <a:ext uri="{FF2B5EF4-FFF2-40B4-BE49-F238E27FC236}">
              <a16:creationId xmlns:a16="http://schemas.microsoft.com/office/drawing/2014/main" id="{F0F27A06-C007-4B42-8450-81EE217AC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2" name="Picture 39" descr="clear">
          <a:extLst>
            <a:ext uri="{FF2B5EF4-FFF2-40B4-BE49-F238E27FC236}">
              <a16:creationId xmlns:a16="http://schemas.microsoft.com/office/drawing/2014/main" id="{5268BE21-A58A-4BF2-AD41-D81E3027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3" name="Picture 40" descr="clear">
          <a:extLst>
            <a:ext uri="{FF2B5EF4-FFF2-40B4-BE49-F238E27FC236}">
              <a16:creationId xmlns:a16="http://schemas.microsoft.com/office/drawing/2014/main" id="{7011C5A6-1F58-4F2F-BA8B-4A6932C0A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4" name="Picture 41" descr="clear">
          <a:extLst>
            <a:ext uri="{FF2B5EF4-FFF2-40B4-BE49-F238E27FC236}">
              <a16:creationId xmlns:a16="http://schemas.microsoft.com/office/drawing/2014/main" id="{54A31329-D4B7-4082-A590-B3F89F94D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5" name="Picture 42" descr="clear">
          <a:extLst>
            <a:ext uri="{FF2B5EF4-FFF2-40B4-BE49-F238E27FC236}">
              <a16:creationId xmlns:a16="http://schemas.microsoft.com/office/drawing/2014/main" id="{EFBFC3B4-7F95-4D27-9964-A8CAB3D5C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1828800</xdr:colOff>
      <xdr:row>3</xdr:row>
      <xdr:rowOff>465084</xdr:rowOff>
    </xdr:from>
    <xdr:to>
      <xdr:col>6</xdr:col>
      <xdr:colOff>28575</xdr:colOff>
      <xdr:row>5</xdr:row>
      <xdr:rowOff>28576</xdr:rowOff>
    </xdr:to>
    <xdr:sp macro="" textlink="">
      <xdr:nvSpPr>
        <xdr:cNvPr id="65" name="Rectangle 64">
          <a:extLst>
            <a:ext uri="{FF2B5EF4-FFF2-40B4-BE49-F238E27FC236}">
              <a16:creationId xmlns:a16="http://schemas.microsoft.com/office/drawing/2014/main" id="{809E8793-DAC1-416E-B9A1-EC75A7C768FE}"/>
            </a:ext>
          </a:extLst>
        </xdr:cNvPr>
        <xdr:cNvSpPr/>
      </xdr:nvSpPr>
      <xdr:spPr>
        <a:xfrm>
          <a:off x="6553200" y="1674759"/>
          <a:ext cx="676275" cy="57314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172411</xdr:colOff>
      <xdr:row>3</xdr:row>
      <xdr:rowOff>228600</xdr:rowOff>
    </xdr:from>
    <xdr:ext cx="3914053" cy="609013"/>
    <xdr:sp macro="" textlink="">
      <xdr:nvSpPr>
        <xdr:cNvPr id="66" name="TextBox 65">
          <a:extLst>
            <a:ext uri="{FF2B5EF4-FFF2-40B4-BE49-F238E27FC236}">
              <a16:creationId xmlns:a16="http://schemas.microsoft.com/office/drawing/2014/main" id="{F3C89DB1-4BF4-4179-A57E-C6CDD5038B72}"/>
            </a:ext>
          </a:extLst>
        </xdr:cNvPr>
        <xdr:cNvSpPr txBox="1"/>
      </xdr:nvSpPr>
      <xdr:spPr>
        <a:xfrm>
          <a:off x="13755061" y="1438275"/>
          <a:ext cx="3914053" cy="60901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tx1"/>
              </a:solidFill>
              <a:effectLst/>
              <a:latin typeface="+mn-lt"/>
              <a:ea typeface="+mn-ea"/>
              <a:cs typeface="+mn-cs"/>
            </a:rPr>
            <a:t>LCR Issue - 210</a:t>
          </a:r>
        </a:p>
        <a:p>
          <a:endParaRPr lang="en-GB">
            <a:effectLst/>
          </a:endParaRPr>
        </a:p>
        <a:p>
          <a:r>
            <a:rPr lang="en-GB" sz="1100" b="1">
              <a:solidFill>
                <a:schemeClr val="tx1"/>
              </a:solidFill>
              <a:effectLst/>
              <a:latin typeface="+mn-lt"/>
              <a:ea typeface="+mn-ea"/>
              <a:cs typeface="+mn-cs"/>
            </a:rPr>
            <a:t>Change this from</a:t>
          </a:r>
          <a:r>
            <a:rPr lang="en-GB" sz="1100" b="1" baseline="0">
              <a:solidFill>
                <a:schemeClr val="tx1"/>
              </a:solidFill>
              <a:effectLst/>
              <a:latin typeface="+mn-lt"/>
              <a:ea typeface="+mn-ea"/>
              <a:cs typeface="+mn-cs"/>
            </a:rPr>
            <a:t> an Error to a Warning</a:t>
          </a:r>
          <a:endParaRPr lang="en-GB">
            <a:effectLst/>
          </a:endParaRPr>
        </a:p>
      </xdr:txBody>
    </xdr:sp>
    <xdr:clientData/>
  </xdr:oneCellAnchor>
  <xdr:twoCellAnchor>
    <xdr:from>
      <xdr:col>6</xdr:col>
      <xdr:colOff>28575</xdr:colOff>
      <xdr:row>4</xdr:row>
      <xdr:rowOff>28282</xdr:rowOff>
    </xdr:from>
    <xdr:to>
      <xdr:col>10</xdr:col>
      <xdr:colOff>172411</xdr:colOff>
      <xdr:row>4</xdr:row>
      <xdr:rowOff>246830</xdr:rowOff>
    </xdr:to>
    <xdr:cxnSp macro="">
      <xdr:nvCxnSpPr>
        <xdr:cNvPr id="67" name="Straight Connector 66">
          <a:extLst>
            <a:ext uri="{FF2B5EF4-FFF2-40B4-BE49-F238E27FC236}">
              <a16:creationId xmlns:a16="http://schemas.microsoft.com/office/drawing/2014/main" id="{ABC3A853-71D6-4DB0-AD5D-18F40DE93ACA}"/>
            </a:ext>
          </a:extLst>
        </xdr:cNvPr>
        <xdr:cNvCxnSpPr>
          <a:stCxn id="65" idx="3"/>
          <a:endCxn id="66" idx="1"/>
        </xdr:cNvCxnSpPr>
      </xdr:nvCxnSpPr>
      <xdr:spPr>
        <a:xfrm flipV="1">
          <a:off x="7229475" y="1742782"/>
          <a:ext cx="6525586" cy="21854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129709</xdr:colOff>
      <xdr:row>35</xdr:row>
      <xdr:rowOff>143996</xdr:rowOff>
    </xdr:from>
    <xdr:ext cx="3280241" cy="865654"/>
    <xdr:sp macro="" textlink="">
      <xdr:nvSpPr>
        <xdr:cNvPr id="91" name="TextBox 90">
          <a:extLst>
            <a:ext uri="{FF2B5EF4-FFF2-40B4-BE49-F238E27FC236}">
              <a16:creationId xmlns:a16="http://schemas.microsoft.com/office/drawing/2014/main" id="{561809E2-12E5-4EEE-9524-69A8FA63C62D}"/>
            </a:ext>
          </a:extLst>
        </xdr:cNvPr>
        <xdr:cNvSpPr txBox="1"/>
      </xdr:nvSpPr>
      <xdr:spPr>
        <a:xfrm>
          <a:off x="13712359" y="17508071"/>
          <a:ext cx="3280241" cy="86565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- 236</a:t>
          </a:r>
        </a:p>
        <a:p>
          <a:endParaRPr lang="en-GB">
            <a:effectLst/>
          </a:endParaRPr>
        </a:p>
        <a:p>
          <a:r>
            <a:rPr lang="en-GB" sz="1100" b="1">
              <a:solidFill>
                <a:schemeClr val="tx1"/>
              </a:solidFill>
              <a:effectLst/>
              <a:latin typeface="+mn-lt"/>
              <a:ea typeface="+mn-ea"/>
              <a:cs typeface="+mn-cs"/>
            </a:rPr>
            <a:t>Add new warning: cell G9: w: if &lt;&gt; 310 A2</a:t>
          </a:r>
          <a:endParaRPr lang="en-GB">
            <a:effectLst/>
          </a:endParaRPr>
        </a:p>
      </xdr:txBody>
    </xdr:sp>
    <xdr:clientData/>
  </xdr:oneCellAnchor>
  <xdr:twoCellAnchor>
    <xdr:from>
      <xdr:col>10</xdr:col>
      <xdr:colOff>28575</xdr:colOff>
      <xdr:row>36</xdr:row>
      <xdr:rowOff>71998</xdr:rowOff>
    </xdr:from>
    <xdr:to>
      <xdr:col>10</xdr:col>
      <xdr:colOff>129709</xdr:colOff>
      <xdr:row>36</xdr:row>
      <xdr:rowOff>242888</xdr:rowOff>
    </xdr:to>
    <xdr:cxnSp macro="">
      <xdr:nvCxnSpPr>
        <xdr:cNvPr id="92" name="Straight Connector 91">
          <a:extLst>
            <a:ext uri="{FF2B5EF4-FFF2-40B4-BE49-F238E27FC236}">
              <a16:creationId xmlns:a16="http://schemas.microsoft.com/office/drawing/2014/main" id="{E6C4E236-7698-4FD5-9593-87606FDEF6D4}"/>
            </a:ext>
          </a:extLst>
        </xdr:cNvPr>
        <xdr:cNvCxnSpPr>
          <a:stCxn id="93" idx="3"/>
          <a:endCxn id="91" idx="1"/>
        </xdr:cNvCxnSpPr>
      </xdr:nvCxnSpPr>
      <xdr:spPr>
        <a:xfrm flipV="1">
          <a:off x="13611225" y="17940898"/>
          <a:ext cx="101134" cy="17089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36</xdr:row>
      <xdr:rowOff>0</xdr:rowOff>
    </xdr:from>
    <xdr:to>
      <xdr:col>10</xdr:col>
      <xdr:colOff>28575</xdr:colOff>
      <xdr:row>36</xdr:row>
      <xdr:rowOff>485775</xdr:rowOff>
    </xdr:to>
    <xdr:sp macro="" textlink="">
      <xdr:nvSpPr>
        <xdr:cNvPr id="93" name="Rectangle 92">
          <a:extLst>
            <a:ext uri="{FF2B5EF4-FFF2-40B4-BE49-F238E27FC236}">
              <a16:creationId xmlns:a16="http://schemas.microsoft.com/office/drawing/2014/main" id="{EE6F435B-AF98-405C-81EA-FF0E295564F0}"/>
            </a:ext>
          </a:extLst>
        </xdr:cNvPr>
        <xdr:cNvSpPr/>
      </xdr:nvSpPr>
      <xdr:spPr>
        <a:xfrm>
          <a:off x="895350" y="17868900"/>
          <a:ext cx="12715875" cy="4857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7</xdr:col>
      <xdr:colOff>666750</xdr:colOff>
      <xdr:row>0</xdr:row>
      <xdr:rowOff>71438</xdr:rowOff>
    </xdr:from>
    <xdr:ext cx="2089616" cy="806122"/>
    <xdr:sp macro="" textlink="">
      <xdr:nvSpPr>
        <xdr:cNvPr id="69" name="TextBox 68">
          <a:extLst>
            <a:ext uri="{FF2B5EF4-FFF2-40B4-BE49-F238E27FC236}">
              <a16:creationId xmlns:a16="http://schemas.microsoft.com/office/drawing/2014/main" id="{A10937E2-4181-4926-9985-6EE6D222D5B6}"/>
            </a:ext>
          </a:extLst>
        </xdr:cNvPr>
        <xdr:cNvSpPr txBox="1"/>
      </xdr:nvSpPr>
      <xdr:spPr>
        <a:xfrm>
          <a:off x="10810875" y="71438"/>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733425</xdr:colOff>
      <xdr:row>2</xdr:row>
      <xdr:rowOff>95250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solidFill>
          <a:srgbClr val="FFFF00"/>
        </a:solidFill>
        <a:ln w="9525" cmpd="sng">
          <a:noFill/>
        </a:ln>
      </xdr:spPr>
    </xdr:pic>
    <xdr:clientData/>
  </xdr:twoCellAnchor>
  <xdr:oneCellAnchor>
    <xdr:from>
      <xdr:col>8</xdr:col>
      <xdr:colOff>367834</xdr:colOff>
      <xdr:row>0</xdr:row>
      <xdr:rowOff>57150</xdr:rowOff>
    </xdr:from>
    <xdr:ext cx="1470491" cy="865654"/>
    <xdr:sp macro="" textlink="">
      <xdr:nvSpPr>
        <xdr:cNvPr id="3" name="TextBox 2">
          <a:extLst>
            <a:ext uri="{FF2B5EF4-FFF2-40B4-BE49-F238E27FC236}">
              <a16:creationId xmlns:a16="http://schemas.microsoft.com/office/drawing/2014/main" id="{5A1FB36B-79D4-4F41-99B8-F523EF81915B}"/>
            </a:ext>
          </a:extLst>
        </xdr:cNvPr>
        <xdr:cNvSpPr txBox="1"/>
      </xdr:nvSpPr>
      <xdr:spPr>
        <a:xfrm>
          <a:off x="15179209" y="57150"/>
          <a:ext cx="1470491" cy="86565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- 287</a:t>
          </a:r>
        </a:p>
        <a:p>
          <a:endParaRPr lang="en-GB">
            <a:effectLst/>
          </a:endParaRPr>
        </a:p>
        <a:p>
          <a:r>
            <a:rPr lang="en-GB" sz="1100" b="1">
              <a:solidFill>
                <a:schemeClr val="tx1"/>
              </a:solidFill>
              <a:effectLst/>
              <a:latin typeface="+mn-lt"/>
              <a:ea typeface="+mn-ea"/>
              <a:cs typeface="+mn-cs"/>
            </a:rPr>
            <a:t>Remove whole form</a:t>
          </a:r>
          <a:endParaRPr lang="en-GB">
            <a:effectLst/>
          </a:endParaRPr>
        </a:p>
      </xdr:txBody>
    </xdr:sp>
    <xdr:clientData/>
  </xdr:oneCellAnchor>
  <xdr:twoCellAnchor>
    <xdr:from>
      <xdr:col>7</xdr:col>
      <xdr:colOff>76200</xdr:colOff>
      <xdr:row>2</xdr:row>
      <xdr:rowOff>123825</xdr:rowOff>
    </xdr:from>
    <xdr:to>
      <xdr:col>8</xdr:col>
      <xdr:colOff>367834</xdr:colOff>
      <xdr:row>2</xdr:row>
      <xdr:rowOff>128027</xdr:rowOff>
    </xdr:to>
    <xdr:cxnSp macro="">
      <xdr:nvCxnSpPr>
        <xdr:cNvPr id="4" name="Straight Connector 3">
          <a:extLst>
            <a:ext uri="{FF2B5EF4-FFF2-40B4-BE49-F238E27FC236}">
              <a16:creationId xmlns:a16="http://schemas.microsoft.com/office/drawing/2014/main" id="{DDFFBBED-B15A-4D64-91EE-380A818E38F8}"/>
            </a:ext>
          </a:extLst>
        </xdr:cNvPr>
        <xdr:cNvCxnSpPr>
          <a:endCxn id="3" idx="1"/>
        </xdr:cNvCxnSpPr>
      </xdr:nvCxnSpPr>
      <xdr:spPr>
        <a:xfrm>
          <a:off x="14192250" y="485775"/>
          <a:ext cx="986959" cy="420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28575</xdr:colOff>
      <xdr:row>0</xdr:row>
      <xdr:rowOff>38101</xdr:rowOff>
    </xdr:from>
    <xdr:to>
      <xdr:col>7</xdr:col>
      <xdr:colOff>76200</xdr:colOff>
      <xdr:row>47</xdr:row>
      <xdr:rowOff>38101</xdr:rowOff>
    </xdr:to>
    <xdr:sp macro="" textlink="">
      <xdr:nvSpPr>
        <xdr:cNvPr id="5" name="Rectangle 4">
          <a:extLst>
            <a:ext uri="{FF2B5EF4-FFF2-40B4-BE49-F238E27FC236}">
              <a16:creationId xmlns:a16="http://schemas.microsoft.com/office/drawing/2014/main" id="{91FD3AD2-1164-46BD-8882-FF9987103E74}"/>
            </a:ext>
          </a:extLst>
        </xdr:cNvPr>
        <xdr:cNvSpPr/>
      </xdr:nvSpPr>
      <xdr:spPr>
        <a:xfrm>
          <a:off x="28575" y="38101"/>
          <a:ext cx="14163675" cy="480726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8DB65573-EE88-4CD6-8416-02F2E11F2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6EAC6CA2-738C-408F-BDE6-A790486A5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8422D1E6-37A2-4B2C-BD94-A2F123A70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4372748E-CE8F-408A-8C84-2A51F6C66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73AC5431-9F1B-4330-8EC0-E46EBC0F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560F1EE-AE0E-4239-B9FA-6B7B8F772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49E9D9EC-8B95-40FE-A3C4-934F9399E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719360F7-094D-487E-A1AB-CB94978F3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6C0F9415-CDA1-4727-9166-F25369D9E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AA18816B-35E7-4B66-8ACA-6EFC4E204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D8BE9736-15CC-4067-920F-E6388BB7C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33F5657B-CA21-428F-85C8-C6CC2A08C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1022E270-A5CD-4E3A-B17E-FD0B940A1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EF7017CA-98FB-45CC-9F57-F4101A2B8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9DAB6CA-7E9D-4C21-8944-A4E3D5C58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AB5F9564-CAC1-4B95-9A4F-14000BE79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D97F7D4A-D036-4207-9206-6F3851C65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9770612B-8B1D-48B1-8B01-486534B70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5F9F5000-4168-48FB-9915-1FCBC81C5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5E4DEDE5-4CB5-42EB-B814-9E0FF7D0C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FB18EDC7-05FA-4A0B-ADEB-FF1381088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7C9D80B2-7D3E-4B98-A850-8CAF895CB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D9D6462B-CD86-467C-9518-1F763F19A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452DBB7B-9FC0-42DF-A3CD-88ADC8D5E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F508A9E0-7461-4C6A-94A2-9F3F75EB7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20297862-48F2-4B53-9447-63C4F6E12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E16F0611-0995-4B38-8A88-5952B6F69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186859</xdr:colOff>
      <xdr:row>3</xdr:row>
      <xdr:rowOff>104775</xdr:rowOff>
    </xdr:from>
    <xdr:ext cx="3280241" cy="1219200"/>
    <xdr:sp macro="" textlink="">
      <xdr:nvSpPr>
        <xdr:cNvPr id="29" name="TextBox 28">
          <a:extLst>
            <a:ext uri="{FF2B5EF4-FFF2-40B4-BE49-F238E27FC236}">
              <a16:creationId xmlns:a16="http://schemas.microsoft.com/office/drawing/2014/main" id="{DA14C521-0114-4DD7-B2DC-669E6CB864FC}"/>
            </a:ext>
          </a:extLst>
        </xdr:cNvPr>
        <xdr:cNvSpPr txBox="1"/>
      </xdr:nvSpPr>
      <xdr:spPr>
        <a:xfrm>
          <a:off x="13388509" y="1314450"/>
          <a:ext cx="3280241" cy="121920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- 287 (remove form 400)</a:t>
          </a:r>
        </a:p>
        <a:p>
          <a:r>
            <a:rPr lang="en-GB" sz="1100" b="1">
              <a:solidFill>
                <a:schemeClr val="tx1"/>
              </a:solidFill>
              <a:effectLst/>
              <a:latin typeface="+mn-lt"/>
              <a:ea typeface="+mn-ea"/>
              <a:cs typeface="+mn-cs"/>
            </a:rPr>
            <a:t>LCR Issue - 295 (create new 570 Qu3)</a:t>
          </a:r>
        </a:p>
        <a:p>
          <a:endParaRPr lang="en-GB">
            <a:effectLst/>
          </a:endParaRPr>
        </a:p>
        <a:p>
          <a:r>
            <a:rPr lang="en-GB" sz="1100" b="1">
              <a:solidFill>
                <a:schemeClr val="tx1"/>
              </a:solidFill>
              <a:effectLst/>
              <a:latin typeface="+mn-lt"/>
              <a:ea typeface="+mn-ea"/>
              <a:cs typeface="+mn-cs"/>
            </a:rPr>
            <a:t>Warning moved from form 400, which is being removed for 2021,</a:t>
          </a:r>
          <a:r>
            <a:rPr lang="en-GB" sz="1100" b="1" baseline="0">
              <a:solidFill>
                <a:schemeClr val="tx1"/>
              </a:solidFill>
              <a:effectLst/>
              <a:latin typeface="+mn-lt"/>
              <a:ea typeface="+mn-ea"/>
              <a:cs typeface="+mn-cs"/>
            </a:rPr>
            <a:t> to new form 570 Qu3.</a:t>
          </a:r>
          <a:endParaRPr lang="en-GB">
            <a:effectLst/>
          </a:endParaRPr>
        </a:p>
      </xdr:txBody>
    </xdr:sp>
    <xdr:clientData/>
  </xdr:oneCellAnchor>
  <xdr:twoCellAnchor>
    <xdr:from>
      <xdr:col>9</xdr:col>
      <xdr:colOff>28576</xdr:colOff>
      <xdr:row>3</xdr:row>
      <xdr:rowOff>328052</xdr:rowOff>
    </xdr:from>
    <xdr:to>
      <xdr:col>9</xdr:col>
      <xdr:colOff>186859</xdr:colOff>
      <xdr:row>4</xdr:row>
      <xdr:rowOff>85725</xdr:rowOff>
    </xdr:to>
    <xdr:cxnSp macro="">
      <xdr:nvCxnSpPr>
        <xdr:cNvPr id="30" name="Straight Connector 29">
          <a:extLst>
            <a:ext uri="{FF2B5EF4-FFF2-40B4-BE49-F238E27FC236}">
              <a16:creationId xmlns:a16="http://schemas.microsoft.com/office/drawing/2014/main" id="{4460465D-6502-458B-B986-938A60B8DB33}"/>
            </a:ext>
          </a:extLst>
        </xdr:cNvPr>
        <xdr:cNvCxnSpPr>
          <a:stCxn id="31" idx="3"/>
          <a:endCxn id="29" idx="1"/>
        </xdr:cNvCxnSpPr>
      </xdr:nvCxnSpPr>
      <xdr:spPr>
        <a:xfrm>
          <a:off x="13230226" y="1537727"/>
          <a:ext cx="158283" cy="38632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885826</xdr:colOff>
      <xdr:row>3</xdr:row>
      <xdr:rowOff>8404</xdr:rowOff>
    </xdr:from>
    <xdr:to>
      <xdr:col>9</xdr:col>
      <xdr:colOff>28576</xdr:colOff>
      <xdr:row>4</xdr:row>
      <xdr:rowOff>19050</xdr:rowOff>
    </xdr:to>
    <xdr:sp macro="" textlink="">
      <xdr:nvSpPr>
        <xdr:cNvPr id="31" name="Rectangle 30">
          <a:extLst>
            <a:ext uri="{FF2B5EF4-FFF2-40B4-BE49-F238E27FC236}">
              <a16:creationId xmlns:a16="http://schemas.microsoft.com/office/drawing/2014/main" id="{358DEF02-12A5-4B96-8BC5-D18A1447CC94}"/>
            </a:ext>
          </a:extLst>
        </xdr:cNvPr>
        <xdr:cNvSpPr/>
      </xdr:nvSpPr>
      <xdr:spPr>
        <a:xfrm>
          <a:off x="885826" y="1218079"/>
          <a:ext cx="12344400" cy="63929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825999" cy="463924"/>
        </a:xfrm>
        <a:prstGeom prst="rect">
          <a:avLst/>
        </a:prstGeom>
        <a:ln w="9525" cmpd="sng">
          <a:noFill/>
        </a:ln>
      </xdr:spPr>
    </xdr:pic>
    <xdr:clientData/>
  </xdr:twoCellAnchor>
  <xdr:oneCellAnchor>
    <xdr:from>
      <xdr:col>13</xdr:col>
      <xdr:colOff>656387</xdr:colOff>
      <xdr:row>25</xdr:row>
      <xdr:rowOff>7842</xdr:rowOff>
    </xdr:from>
    <xdr:ext cx="2750201" cy="922246"/>
    <xdr:sp macro="" textlink="">
      <xdr:nvSpPr>
        <xdr:cNvPr id="3" name="TextBox 2">
          <a:extLst>
            <a:ext uri="{FF2B5EF4-FFF2-40B4-BE49-F238E27FC236}">
              <a16:creationId xmlns:a16="http://schemas.microsoft.com/office/drawing/2014/main" id="{29046B0C-E188-43E7-83DE-7A1D08FEA37C}"/>
            </a:ext>
          </a:extLst>
        </xdr:cNvPr>
        <xdr:cNvSpPr txBox="1"/>
      </xdr:nvSpPr>
      <xdr:spPr>
        <a:xfrm>
          <a:off x="15414534" y="10631018"/>
          <a:ext cx="2750201" cy="92224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whole Question</a:t>
          </a:r>
          <a:r>
            <a:rPr lang="en-GB" sz="1100" b="1" baseline="0">
              <a:solidFill>
                <a:schemeClr val="tx1"/>
              </a:solidFill>
              <a:effectLst/>
              <a:latin typeface="+mn-lt"/>
              <a:ea typeface="+mn-ea"/>
              <a:cs typeface="+mn-cs"/>
            </a:rPr>
            <a:t> 2</a:t>
          </a:r>
          <a:endParaRPr lang="en-GB">
            <a:effectLst/>
          </a:endParaRPr>
        </a:p>
      </xdr:txBody>
    </xdr:sp>
    <xdr:clientData/>
  </xdr:oneCellAnchor>
  <xdr:twoCellAnchor>
    <xdr:from>
      <xdr:col>13</xdr:col>
      <xdr:colOff>56029</xdr:colOff>
      <xdr:row>26</xdr:row>
      <xdr:rowOff>123265</xdr:rowOff>
    </xdr:from>
    <xdr:to>
      <xdr:col>13</xdr:col>
      <xdr:colOff>656387</xdr:colOff>
      <xdr:row>27</xdr:row>
      <xdr:rowOff>31935</xdr:rowOff>
    </xdr:to>
    <xdr:cxnSp macro="">
      <xdr:nvCxnSpPr>
        <xdr:cNvPr id="4" name="Straight Connector 3">
          <a:extLst>
            <a:ext uri="{FF2B5EF4-FFF2-40B4-BE49-F238E27FC236}">
              <a16:creationId xmlns:a16="http://schemas.microsoft.com/office/drawing/2014/main" id="{319D22FD-D07A-4B95-BC4C-555CE249DC9B}"/>
            </a:ext>
          </a:extLst>
        </xdr:cNvPr>
        <xdr:cNvCxnSpPr>
          <a:endCxn id="3" idx="1"/>
        </xdr:cNvCxnSpPr>
      </xdr:nvCxnSpPr>
      <xdr:spPr>
        <a:xfrm>
          <a:off x="14814176" y="10959353"/>
          <a:ext cx="600358" cy="1327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xdr:colOff>
      <xdr:row>24</xdr:row>
      <xdr:rowOff>179294</xdr:rowOff>
    </xdr:from>
    <xdr:to>
      <xdr:col>13</xdr:col>
      <xdr:colOff>33618</xdr:colOff>
      <xdr:row>72</xdr:row>
      <xdr:rowOff>179294</xdr:rowOff>
    </xdr:to>
    <xdr:sp macro="" textlink="">
      <xdr:nvSpPr>
        <xdr:cNvPr id="5" name="Rectangle 4">
          <a:extLst>
            <a:ext uri="{FF2B5EF4-FFF2-40B4-BE49-F238E27FC236}">
              <a16:creationId xmlns:a16="http://schemas.microsoft.com/office/drawing/2014/main" id="{F918CA56-3328-4E00-A0AC-31CDD26C7C31}"/>
            </a:ext>
          </a:extLst>
        </xdr:cNvPr>
        <xdr:cNvSpPr/>
      </xdr:nvSpPr>
      <xdr:spPr>
        <a:xfrm>
          <a:off x="134472" y="10589559"/>
          <a:ext cx="14657293" cy="1339102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12</xdr:col>
      <xdr:colOff>252678</xdr:colOff>
      <xdr:row>9</xdr:row>
      <xdr:rowOff>1928309</xdr:rowOff>
    </xdr:from>
    <xdr:ext cx="2235028" cy="1567926"/>
    <xdr:sp macro="" textlink="">
      <xdr:nvSpPr>
        <xdr:cNvPr id="6" name="TextBox 5">
          <a:extLst>
            <a:ext uri="{FF2B5EF4-FFF2-40B4-BE49-F238E27FC236}">
              <a16:creationId xmlns:a16="http://schemas.microsoft.com/office/drawing/2014/main" id="{DB1A2CD8-85AE-4245-B92A-95B3D3A5623A}"/>
            </a:ext>
          </a:extLst>
        </xdr:cNvPr>
        <xdr:cNvSpPr txBox="1"/>
      </xdr:nvSpPr>
      <xdr:spPr>
        <a:xfrm>
          <a:off x="13811796" y="3922956"/>
          <a:ext cx="2235028" cy="156792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- 225</a:t>
          </a:r>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t>New Validations created </a:t>
          </a:r>
          <a:r>
            <a:rPr lang="en-GB" sz="1100" b="0" baseline="0">
              <a:solidFill>
                <a:schemeClr val="tx1"/>
              </a:solidFill>
              <a:effectLst/>
              <a:latin typeface="+mn-lt"/>
              <a:ea typeface="+mn-ea"/>
              <a:cs typeface="+mn-cs"/>
            </a:rPr>
            <a:t>to enable the restricted values (e.g. Yes/No) to be uploaded as part of the csv template.</a:t>
          </a:r>
          <a:endParaRPr lang="en-GB">
            <a:effectLst/>
          </a:endParaRPr>
        </a:p>
      </xdr:txBody>
    </xdr:sp>
    <xdr:clientData/>
  </xdr:oneCellAnchor>
  <xdr:twoCellAnchor>
    <xdr:from>
      <xdr:col>5</xdr:col>
      <xdr:colOff>1</xdr:colOff>
      <xdr:row>16</xdr:row>
      <xdr:rowOff>1</xdr:rowOff>
    </xdr:from>
    <xdr:to>
      <xdr:col>7</xdr:col>
      <xdr:colOff>22412</xdr:colOff>
      <xdr:row>16</xdr:row>
      <xdr:rowOff>493059</xdr:rowOff>
    </xdr:to>
    <xdr:sp macro="" textlink="">
      <xdr:nvSpPr>
        <xdr:cNvPr id="7" name="Rectangle 6">
          <a:extLst>
            <a:ext uri="{FF2B5EF4-FFF2-40B4-BE49-F238E27FC236}">
              <a16:creationId xmlns:a16="http://schemas.microsoft.com/office/drawing/2014/main" id="{33845213-DB86-4540-BBBC-32EFB0A674F6}"/>
            </a:ext>
          </a:extLst>
        </xdr:cNvPr>
        <xdr:cNvSpPr/>
      </xdr:nvSpPr>
      <xdr:spPr>
        <a:xfrm>
          <a:off x="5165913" y="6712325"/>
          <a:ext cx="2420470" cy="49305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22412</xdr:colOff>
      <xdr:row>9</xdr:row>
      <xdr:rowOff>2712272</xdr:rowOff>
    </xdr:from>
    <xdr:to>
      <xdr:col>12</xdr:col>
      <xdr:colOff>252678</xdr:colOff>
      <xdr:row>16</xdr:row>
      <xdr:rowOff>246530</xdr:rowOff>
    </xdr:to>
    <xdr:cxnSp macro="">
      <xdr:nvCxnSpPr>
        <xdr:cNvPr id="8" name="Straight Connector 7">
          <a:extLst>
            <a:ext uri="{FF2B5EF4-FFF2-40B4-BE49-F238E27FC236}">
              <a16:creationId xmlns:a16="http://schemas.microsoft.com/office/drawing/2014/main" id="{FA338E3A-8EE4-4C87-8D83-2F70809AC3B9}"/>
            </a:ext>
          </a:extLst>
        </xdr:cNvPr>
        <xdr:cNvCxnSpPr>
          <a:stCxn id="6" idx="1"/>
          <a:endCxn id="7" idx="3"/>
        </xdr:cNvCxnSpPr>
      </xdr:nvCxnSpPr>
      <xdr:spPr>
        <a:xfrm flipH="1">
          <a:off x="7586383" y="4706919"/>
          <a:ext cx="6225413" cy="225193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29" name="Picture 28" descr="clear">
          <a:extLst>
            <a:ext uri="{FF2B5EF4-FFF2-40B4-BE49-F238E27FC236}">
              <a16:creationId xmlns:a16="http://schemas.microsoft.com/office/drawing/2014/main" id="{39CF3774-4047-4E15-BAAE-687EA1073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30" name="Picture 29" descr="clear">
          <a:extLst>
            <a:ext uri="{FF2B5EF4-FFF2-40B4-BE49-F238E27FC236}">
              <a16:creationId xmlns:a16="http://schemas.microsoft.com/office/drawing/2014/main" id="{350BF116-949A-45A2-90F0-ACE161F64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31" name="Picture 30" descr="clear">
          <a:extLst>
            <a:ext uri="{FF2B5EF4-FFF2-40B4-BE49-F238E27FC236}">
              <a16:creationId xmlns:a16="http://schemas.microsoft.com/office/drawing/2014/main" id="{9CF07AD1-7DE5-416B-9644-DCAC55B0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49587</xdr:colOff>
      <xdr:row>24</xdr:row>
      <xdr:rowOff>41459</xdr:rowOff>
    </xdr:from>
    <xdr:ext cx="2474537" cy="844366"/>
    <xdr:sp macro="" textlink="">
      <xdr:nvSpPr>
        <xdr:cNvPr id="35" name="TextBox 34">
          <a:extLst>
            <a:ext uri="{FF2B5EF4-FFF2-40B4-BE49-F238E27FC236}">
              <a16:creationId xmlns:a16="http://schemas.microsoft.com/office/drawing/2014/main" id="{1061D995-7F06-4F9E-8238-04BAFED5F16D}"/>
            </a:ext>
          </a:extLst>
        </xdr:cNvPr>
        <xdr:cNvSpPr txBox="1"/>
      </xdr:nvSpPr>
      <xdr:spPr>
        <a:xfrm>
          <a:off x="13860837" y="5384984"/>
          <a:ext cx="2474537" cy="8443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validations (Qu 2 removed from MDC)</a:t>
          </a:r>
          <a:endParaRPr lang="en-GB">
            <a:effectLst/>
          </a:endParaRPr>
        </a:p>
      </xdr:txBody>
    </xdr:sp>
    <xdr:clientData/>
  </xdr:oneCellAnchor>
  <xdr:twoCellAnchor>
    <xdr:from>
      <xdr:col>10</xdr:col>
      <xdr:colOff>58829</xdr:colOff>
      <xdr:row>24</xdr:row>
      <xdr:rowOff>369794</xdr:rowOff>
    </xdr:from>
    <xdr:to>
      <xdr:col>11</xdr:col>
      <xdr:colOff>49587</xdr:colOff>
      <xdr:row>24</xdr:row>
      <xdr:rowOff>463642</xdr:rowOff>
    </xdr:to>
    <xdr:cxnSp macro="">
      <xdr:nvCxnSpPr>
        <xdr:cNvPr id="36" name="Straight Connector 35">
          <a:extLst>
            <a:ext uri="{FF2B5EF4-FFF2-40B4-BE49-F238E27FC236}">
              <a16:creationId xmlns:a16="http://schemas.microsoft.com/office/drawing/2014/main" id="{3B75B58F-5DE7-4FB7-8A69-B4E83BC895A1}"/>
            </a:ext>
          </a:extLst>
        </xdr:cNvPr>
        <xdr:cNvCxnSpPr>
          <a:endCxn id="35" idx="1"/>
        </xdr:cNvCxnSpPr>
      </xdr:nvCxnSpPr>
      <xdr:spPr>
        <a:xfrm>
          <a:off x="13260479" y="5713319"/>
          <a:ext cx="600358" cy="9384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876301</xdr:colOff>
      <xdr:row>24</xdr:row>
      <xdr:rowOff>11906</xdr:rowOff>
    </xdr:from>
    <xdr:to>
      <xdr:col>10</xdr:col>
      <xdr:colOff>47625</xdr:colOff>
      <xdr:row>39</xdr:row>
      <xdr:rowOff>0</xdr:rowOff>
    </xdr:to>
    <xdr:sp macro="" textlink="">
      <xdr:nvSpPr>
        <xdr:cNvPr id="37" name="Rectangle 36">
          <a:extLst>
            <a:ext uri="{FF2B5EF4-FFF2-40B4-BE49-F238E27FC236}">
              <a16:creationId xmlns:a16="http://schemas.microsoft.com/office/drawing/2014/main" id="{83B24E61-94E0-487E-84D8-75DA67B88AA7}"/>
            </a:ext>
          </a:extLst>
        </xdr:cNvPr>
        <xdr:cNvSpPr/>
      </xdr:nvSpPr>
      <xdr:spPr>
        <a:xfrm>
          <a:off x="876301" y="10537031"/>
          <a:ext cx="15316199" cy="94773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7</xdr:col>
      <xdr:colOff>762000</xdr:colOff>
      <xdr:row>0</xdr:row>
      <xdr:rowOff>59531</xdr:rowOff>
    </xdr:from>
    <xdr:ext cx="2089616" cy="806122"/>
    <xdr:sp macro="" textlink="">
      <xdr:nvSpPr>
        <xdr:cNvPr id="38" name="TextBox 37">
          <a:extLst>
            <a:ext uri="{FF2B5EF4-FFF2-40B4-BE49-F238E27FC236}">
              <a16:creationId xmlns:a16="http://schemas.microsoft.com/office/drawing/2014/main" id="{15AD87F6-59A9-46A4-B5B3-DA1175C77C41}"/>
            </a:ext>
          </a:extLst>
        </xdr:cNvPr>
        <xdr:cNvSpPr txBox="1"/>
      </xdr:nvSpPr>
      <xdr:spPr>
        <a:xfrm>
          <a:off x="10525125" y="59531"/>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twoCellAnchor>
    <xdr:from>
      <xdr:col>10</xdr:col>
      <xdr:colOff>11906</xdr:colOff>
      <xdr:row>9</xdr:row>
      <xdr:rowOff>208360</xdr:rowOff>
    </xdr:from>
    <xdr:to>
      <xdr:col>11</xdr:col>
      <xdr:colOff>48746</xdr:colOff>
      <xdr:row>13</xdr:row>
      <xdr:rowOff>386577</xdr:rowOff>
    </xdr:to>
    <xdr:cxnSp macro="">
      <xdr:nvCxnSpPr>
        <xdr:cNvPr id="40" name="Straight Connector 39">
          <a:extLst>
            <a:ext uri="{FF2B5EF4-FFF2-40B4-BE49-F238E27FC236}">
              <a16:creationId xmlns:a16="http://schemas.microsoft.com/office/drawing/2014/main" id="{48C6DC67-9774-40DC-99C1-10285748551B}"/>
            </a:ext>
          </a:extLst>
        </xdr:cNvPr>
        <xdr:cNvCxnSpPr>
          <a:cxnSpLocks/>
          <a:stCxn id="41" idx="3"/>
          <a:endCxn id="45" idx="1"/>
        </xdr:cNvCxnSpPr>
      </xdr:nvCxnSpPr>
      <xdr:spPr>
        <a:xfrm>
          <a:off x="16156781" y="3923110"/>
          <a:ext cx="644059" cy="179746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9</xdr:row>
      <xdr:rowOff>0</xdr:rowOff>
    </xdr:from>
    <xdr:to>
      <xdr:col>10</xdr:col>
      <xdr:colOff>11906</xdr:colOff>
      <xdr:row>10</xdr:row>
      <xdr:rowOff>11906</xdr:rowOff>
    </xdr:to>
    <xdr:sp macro="" textlink="">
      <xdr:nvSpPr>
        <xdr:cNvPr id="41" name="Rectangle 40">
          <a:extLst>
            <a:ext uri="{FF2B5EF4-FFF2-40B4-BE49-F238E27FC236}">
              <a16:creationId xmlns:a16="http://schemas.microsoft.com/office/drawing/2014/main" id="{613FF9B4-EFBF-407F-9353-E00AAC3A8E9E}"/>
            </a:ext>
          </a:extLst>
        </xdr:cNvPr>
        <xdr:cNvSpPr/>
      </xdr:nvSpPr>
      <xdr:spPr>
        <a:xfrm>
          <a:off x="892969" y="3631406"/>
          <a:ext cx="15263812" cy="41671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534521</xdr:colOff>
      <xdr:row>5</xdr:row>
      <xdr:rowOff>201146</xdr:rowOff>
    </xdr:from>
    <xdr:ext cx="3280241" cy="794724"/>
    <xdr:sp macro="" textlink="">
      <xdr:nvSpPr>
        <xdr:cNvPr id="42" name="TextBox 41">
          <a:extLst>
            <a:ext uri="{FF2B5EF4-FFF2-40B4-BE49-F238E27FC236}">
              <a16:creationId xmlns:a16="http://schemas.microsoft.com/office/drawing/2014/main" id="{CE81407F-85C2-4CDF-95D3-F94673D2BC35}"/>
            </a:ext>
          </a:extLst>
        </xdr:cNvPr>
        <xdr:cNvSpPr txBox="1"/>
      </xdr:nvSpPr>
      <xdr:spPr>
        <a:xfrm>
          <a:off x="16679396" y="2213302"/>
          <a:ext cx="3280241" cy="7947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- 118</a:t>
          </a:r>
          <a:r>
            <a:rPr lang="en-GB" sz="1100" b="1" baseline="0">
              <a:solidFill>
                <a:schemeClr val="tx1"/>
              </a:solidFill>
              <a:effectLst/>
              <a:latin typeface="+mn-lt"/>
              <a:ea typeface="+mn-ea"/>
              <a:cs typeface="+mn-cs"/>
            </a:rPr>
            <a:t> (reopened)</a:t>
          </a:r>
          <a:endParaRPr lang="en-GB" sz="1100" b="1">
            <a:solidFill>
              <a:schemeClr val="tx1"/>
            </a:solidFill>
            <a:effectLst/>
            <a:latin typeface="+mn-lt"/>
            <a:ea typeface="+mn-ea"/>
            <a:cs typeface="+mn-cs"/>
          </a:endParaRPr>
        </a:p>
        <a:p>
          <a:endParaRPr lang="en-GB">
            <a:effectLst/>
          </a:endParaRPr>
        </a:p>
        <a:p>
          <a:r>
            <a:rPr lang="en-GB" sz="1100" b="1">
              <a:solidFill>
                <a:schemeClr val="tx1"/>
              </a:solidFill>
              <a:effectLst/>
              <a:latin typeface="+mn-lt"/>
              <a:ea typeface="+mn-ea"/>
              <a:cs typeface="+mn-cs"/>
            </a:rPr>
            <a:t>Warning is not working properly</a:t>
          </a:r>
          <a:r>
            <a:rPr lang="en-GB" sz="1100" b="1" baseline="0">
              <a:solidFill>
                <a:schemeClr val="tx1"/>
              </a:solidFill>
              <a:effectLst/>
              <a:latin typeface="+mn-lt"/>
              <a:ea typeface="+mn-ea"/>
              <a:cs typeface="+mn-cs"/>
            </a:rPr>
            <a:t> in MDC. Reverse signage in Validation Expression.</a:t>
          </a:r>
          <a:endParaRPr lang="en-GB">
            <a:effectLst/>
          </a:endParaRPr>
        </a:p>
      </xdr:txBody>
    </xdr:sp>
    <xdr:clientData/>
  </xdr:oneCellAnchor>
  <xdr:twoCellAnchor>
    <xdr:from>
      <xdr:col>10</xdr:col>
      <xdr:colOff>9525</xdr:colOff>
      <xdr:row>6</xdr:row>
      <xdr:rowOff>193695</xdr:rowOff>
    </xdr:from>
    <xdr:to>
      <xdr:col>10</xdr:col>
      <xdr:colOff>534521</xdr:colOff>
      <xdr:row>6</xdr:row>
      <xdr:rowOff>236934</xdr:rowOff>
    </xdr:to>
    <xdr:cxnSp macro="">
      <xdr:nvCxnSpPr>
        <xdr:cNvPr id="43" name="Straight Connector 42">
          <a:extLst>
            <a:ext uri="{FF2B5EF4-FFF2-40B4-BE49-F238E27FC236}">
              <a16:creationId xmlns:a16="http://schemas.microsoft.com/office/drawing/2014/main" id="{43B4036C-0495-4770-8976-D2C100E3A8F6}"/>
            </a:ext>
          </a:extLst>
        </xdr:cNvPr>
        <xdr:cNvCxnSpPr>
          <a:stCxn id="44" idx="3"/>
          <a:endCxn id="42" idx="1"/>
        </xdr:cNvCxnSpPr>
      </xdr:nvCxnSpPr>
      <xdr:spPr>
        <a:xfrm flipV="1">
          <a:off x="16154400" y="2610664"/>
          <a:ext cx="524996" cy="4323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890588</xdr:colOff>
      <xdr:row>5</xdr:row>
      <xdr:rowOff>390525</xdr:rowOff>
    </xdr:from>
    <xdr:to>
      <xdr:col>10</xdr:col>
      <xdr:colOff>9525</xdr:colOff>
      <xdr:row>7</xdr:row>
      <xdr:rowOff>0</xdr:rowOff>
    </xdr:to>
    <xdr:sp macro="" textlink="">
      <xdr:nvSpPr>
        <xdr:cNvPr id="44" name="Rectangle 43">
          <a:extLst>
            <a:ext uri="{FF2B5EF4-FFF2-40B4-BE49-F238E27FC236}">
              <a16:creationId xmlns:a16="http://schemas.microsoft.com/office/drawing/2014/main" id="{8CCC6981-BDEB-4E66-93D4-829AFD5CD011}"/>
            </a:ext>
          </a:extLst>
        </xdr:cNvPr>
        <xdr:cNvSpPr/>
      </xdr:nvSpPr>
      <xdr:spPr>
        <a:xfrm>
          <a:off x="890588" y="2402681"/>
          <a:ext cx="15263812" cy="50244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48746</xdr:colOff>
      <xdr:row>12</xdr:row>
      <xdr:rowOff>394027</xdr:rowOff>
    </xdr:from>
    <xdr:ext cx="3280241" cy="794724"/>
    <xdr:sp macro="" textlink="">
      <xdr:nvSpPr>
        <xdr:cNvPr id="45" name="TextBox 44">
          <a:extLst>
            <a:ext uri="{FF2B5EF4-FFF2-40B4-BE49-F238E27FC236}">
              <a16:creationId xmlns:a16="http://schemas.microsoft.com/office/drawing/2014/main" id="{3293C647-936E-4F07-B928-3FFDBCD578ED}"/>
            </a:ext>
          </a:extLst>
        </xdr:cNvPr>
        <xdr:cNvSpPr txBox="1"/>
      </xdr:nvSpPr>
      <xdr:spPr>
        <a:xfrm>
          <a:off x="16800840" y="5323215"/>
          <a:ext cx="3280241" cy="7947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- 308</a:t>
          </a:r>
        </a:p>
        <a:p>
          <a:endParaRPr lang="en-GB">
            <a:effectLst/>
          </a:endParaRPr>
        </a:p>
        <a:p>
          <a:r>
            <a:rPr lang="en-GB" sz="1100" b="1">
              <a:solidFill>
                <a:schemeClr val="tx1"/>
              </a:solidFill>
              <a:effectLst/>
              <a:latin typeface="+mn-lt"/>
              <a:ea typeface="+mn-ea"/>
              <a:cs typeface="+mn-cs"/>
            </a:rPr>
            <a:t>Warning is missing from MDC</a:t>
          </a:r>
          <a:endParaRPr lang="en-GB">
            <a:effectLst/>
          </a:endParaRPr>
        </a:p>
      </xdr:txBody>
    </xdr:sp>
    <xdr:clientData/>
  </xdr:oneCellAnchor>
  <xdr:twoCellAnchor>
    <xdr:from>
      <xdr:col>10</xdr:col>
      <xdr:colOff>11906</xdr:colOff>
      <xdr:row>12</xdr:row>
      <xdr:rowOff>208359</xdr:rowOff>
    </xdr:from>
    <xdr:to>
      <xdr:col>11</xdr:col>
      <xdr:colOff>48746</xdr:colOff>
      <xdr:row>13</xdr:row>
      <xdr:rowOff>386577</xdr:rowOff>
    </xdr:to>
    <xdr:cxnSp macro="">
      <xdr:nvCxnSpPr>
        <xdr:cNvPr id="46" name="Straight Connector 45">
          <a:extLst>
            <a:ext uri="{FF2B5EF4-FFF2-40B4-BE49-F238E27FC236}">
              <a16:creationId xmlns:a16="http://schemas.microsoft.com/office/drawing/2014/main" id="{2C49A62C-4C2D-4EDD-AC50-3B04FCD0CB7C}"/>
            </a:ext>
          </a:extLst>
        </xdr:cNvPr>
        <xdr:cNvCxnSpPr>
          <a:stCxn id="47" idx="3"/>
          <a:endCxn id="45" idx="1"/>
        </xdr:cNvCxnSpPr>
      </xdr:nvCxnSpPr>
      <xdr:spPr>
        <a:xfrm>
          <a:off x="16156781" y="5137547"/>
          <a:ext cx="644059" cy="58303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12</xdr:row>
      <xdr:rowOff>0</xdr:rowOff>
    </xdr:from>
    <xdr:to>
      <xdr:col>10</xdr:col>
      <xdr:colOff>11906</xdr:colOff>
      <xdr:row>13</xdr:row>
      <xdr:rowOff>11906</xdr:rowOff>
    </xdr:to>
    <xdr:sp macro="" textlink="">
      <xdr:nvSpPr>
        <xdr:cNvPr id="47" name="Rectangle 46">
          <a:extLst>
            <a:ext uri="{FF2B5EF4-FFF2-40B4-BE49-F238E27FC236}">
              <a16:creationId xmlns:a16="http://schemas.microsoft.com/office/drawing/2014/main" id="{61CB1A3E-F92E-4775-8310-F75E923553D6}"/>
            </a:ext>
          </a:extLst>
        </xdr:cNvPr>
        <xdr:cNvSpPr/>
      </xdr:nvSpPr>
      <xdr:spPr>
        <a:xfrm>
          <a:off x="892969" y="3714750"/>
          <a:ext cx="15263812" cy="41671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11906</xdr:colOff>
      <xdr:row>13</xdr:row>
      <xdr:rowOff>386577</xdr:rowOff>
    </xdr:from>
    <xdr:to>
      <xdr:col>11</xdr:col>
      <xdr:colOff>48746</xdr:colOff>
      <xdr:row>15</xdr:row>
      <xdr:rowOff>208360</xdr:rowOff>
    </xdr:to>
    <xdr:cxnSp macro="">
      <xdr:nvCxnSpPr>
        <xdr:cNvPr id="49" name="Straight Connector 48">
          <a:extLst>
            <a:ext uri="{FF2B5EF4-FFF2-40B4-BE49-F238E27FC236}">
              <a16:creationId xmlns:a16="http://schemas.microsoft.com/office/drawing/2014/main" id="{A9D93914-3A78-4801-9190-400D54578403}"/>
            </a:ext>
          </a:extLst>
        </xdr:cNvPr>
        <xdr:cNvCxnSpPr>
          <a:cxnSpLocks/>
          <a:stCxn id="50" idx="3"/>
          <a:endCxn id="45" idx="1"/>
        </xdr:cNvCxnSpPr>
      </xdr:nvCxnSpPr>
      <xdr:spPr>
        <a:xfrm flipV="1">
          <a:off x="16156781" y="5720577"/>
          <a:ext cx="644059" cy="63140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15</xdr:row>
      <xdr:rowOff>0</xdr:rowOff>
    </xdr:from>
    <xdr:to>
      <xdr:col>10</xdr:col>
      <xdr:colOff>11906</xdr:colOff>
      <xdr:row>16</xdr:row>
      <xdr:rowOff>11906</xdr:rowOff>
    </xdr:to>
    <xdr:sp macro="" textlink="">
      <xdr:nvSpPr>
        <xdr:cNvPr id="50" name="Rectangle 49">
          <a:extLst>
            <a:ext uri="{FF2B5EF4-FFF2-40B4-BE49-F238E27FC236}">
              <a16:creationId xmlns:a16="http://schemas.microsoft.com/office/drawing/2014/main" id="{65FB4F3E-D652-424C-8F1D-3F6DEC8955BA}"/>
            </a:ext>
          </a:extLst>
        </xdr:cNvPr>
        <xdr:cNvSpPr/>
      </xdr:nvSpPr>
      <xdr:spPr>
        <a:xfrm>
          <a:off x="892969" y="4929188"/>
          <a:ext cx="15263812" cy="41671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11906</xdr:colOff>
      <xdr:row>13</xdr:row>
      <xdr:rowOff>386577</xdr:rowOff>
    </xdr:from>
    <xdr:to>
      <xdr:col>11</xdr:col>
      <xdr:colOff>48746</xdr:colOff>
      <xdr:row>18</xdr:row>
      <xdr:rowOff>208359</xdr:rowOff>
    </xdr:to>
    <xdr:cxnSp macro="">
      <xdr:nvCxnSpPr>
        <xdr:cNvPr id="52" name="Straight Connector 51">
          <a:extLst>
            <a:ext uri="{FF2B5EF4-FFF2-40B4-BE49-F238E27FC236}">
              <a16:creationId xmlns:a16="http://schemas.microsoft.com/office/drawing/2014/main" id="{E8CEDB11-3B92-4F10-B1A7-AEB146C98FD6}"/>
            </a:ext>
          </a:extLst>
        </xdr:cNvPr>
        <xdr:cNvCxnSpPr>
          <a:cxnSpLocks/>
          <a:stCxn id="53" idx="3"/>
          <a:endCxn id="45" idx="1"/>
        </xdr:cNvCxnSpPr>
      </xdr:nvCxnSpPr>
      <xdr:spPr>
        <a:xfrm flipV="1">
          <a:off x="16156781" y="5720577"/>
          <a:ext cx="644059" cy="184584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18</xdr:row>
      <xdr:rowOff>0</xdr:rowOff>
    </xdr:from>
    <xdr:to>
      <xdr:col>10</xdr:col>
      <xdr:colOff>11906</xdr:colOff>
      <xdr:row>19</xdr:row>
      <xdr:rowOff>11906</xdr:rowOff>
    </xdr:to>
    <xdr:sp macro="" textlink="">
      <xdr:nvSpPr>
        <xdr:cNvPr id="53" name="Rectangle 52">
          <a:extLst>
            <a:ext uri="{FF2B5EF4-FFF2-40B4-BE49-F238E27FC236}">
              <a16:creationId xmlns:a16="http://schemas.microsoft.com/office/drawing/2014/main" id="{9F97926D-6599-4C93-AAC7-DD52EE703356}"/>
            </a:ext>
          </a:extLst>
        </xdr:cNvPr>
        <xdr:cNvSpPr/>
      </xdr:nvSpPr>
      <xdr:spPr>
        <a:xfrm>
          <a:off x="892969" y="6143625"/>
          <a:ext cx="15263812" cy="41671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372440</xdr:colOff>
      <xdr:row>39</xdr:row>
      <xdr:rowOff>154782</xdr:rowOff>
    </xdr:from>
    <xdr:ext cx="4204293" cy="1149807"/>
    <xdr:sp macro="" textlink="">
      <xdr:nvSpPr>
        <xdr:cNvPr id="48" name="TextBox 47">
          <a:extLst>
            <a:ext uri="{FF2B5EF4-FFF2-40B4-BE49-F238E27FC236}">
              <a16:creationId xmlns:a16="http://schemas.microsoft.com/office/drawing/2014/main" id="{B6563D00-E7E3-494F-ADC6-338E5A7ABB81}"/>
            </a:ext>
          </a:extLst>
        </xdr:cNvPr>
        <xdr:cNvSpPr txBox="1"/>
      </xdr:nvSpPr>
      <xdr:spPr>
        <a:xfrm>
          <a:off x="16553034" y="20169188"/>
          <a:ext cx="4204293" cy="114980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- 225</a:t>
          </a:r>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t>New Business Validations created </a:t>
          </a:r>
          <a:r>
            <a:rPr lang="en-GB" sz="1100" b="0" baseline="0">
              <a:solidFill>
                <a:schemeClr val="tx1"/>
              </a:solidFill>
              <a:effectLst/>
              <a:latin typeface="+mn-lt"/>
              <a:ea typeface="+mn-ea"/>
              <a:cs typeface="+mn-cs"/>
            </a:rPr>
            <a:t>to enable the restricted values (e.g. Yes/No) to be uploaded as part of the csv template.</a:t>
          </a:r>
          <a:endParaRPr lang="en-GB">
            <a:effectLst/>
          </a:endParaRPr>
        </a:p>
      </xdr:txBody>
    </xdr:sp>
    <xdr:clientData/>
  </xdr:oneCellAnchor>
  <xdr:twoCellAnchor>
    <xdr:from>
      <xdr:col>0</xdr:col>
      <xdr:colOff>881062</xdr:colOff>
      <xdr:row>39</xdr:row>
      <xdr:rowOff>30620</xdr:rowOff>
    </xdr:from>
    <xdr:to>
      <xdr:col>10</xdr:col>
      <xdr:colOff>11905</xdr:colOff>
      <xdr:row>40</xdr:row>
      <xdr:rowOff>726281</xdr:rowOff>
    </xdr:to>
    <xdr:sp macro="" textlink="">
      <xdr:nvSpPr>
        <xdr:cNvPr id="51" name="Rectangle 50">
          <a:extLst>
            <a:ext uri="{FF2B5EF4-FFF2-40B4-BE49-F238E27FC236}">
              <a16:creationId xmlns:a16="http://schemas.microsoft.com/office/drawing/2014/main" id="{662A9B5C-2363-4E00-B474-B95583909BB3}"/>
            </a:ext>
          </a:extLst>
        </xdr:cNvPr>
        <xdr:cNvSpPr/>
      </xdr:nvSpPr>
      <xdr:spPr>
        <a:xfrm>
          <a:off x="881062" y="20045026"/>
          <a:ext cx="15311437" cy="144575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11905</xdr:colOff>
      <xdr:row>39</xdr:row>
      <xdr:rowOff>729686</xdr:rowOff>
    </xdr:from>
    <xdr:to>
      <xdr:col>10</xdr:col>
      <xdr:colOff>372440</xdr:colOff>
      <xdr:row>40</xdr:row>
      <xdr:rowOff>3404</xdr:rowOff>
    </xdr:to>
    <xdr:cxnSp macro="">
      <xdr:nvCxnSpPr>
        <xdr:cNvPr id="54" name="Straight Connector 53">
          <a:extLst>
            <a:ext uri="{FF2B5EF4-FFF2-40B4-BE49-F238E27FC236}">
              <a16:creationId xmlns:a16="http://schemas.microsoft.com/office/drawing/2014/main" id="{EBE5AF2C-ACFA-4A15-9C9C-94C2835C67D0}"/>
            </a:ext>
          </a:extLst>
        </xdr:cNvPr>
        <xdr:cNvCxnSpPr>
          <a:stCxn id="48" idx="1"/>
          <a:endCxn id="51" idx="3"/>
        </xdr:cNvCxnSpPr>
      </xdr:nvCxnSpPr>
      <xdr:spPr>
        <a:xfrm flipH="1">
          <a:off x="16192499" y="20744092"/>
          <a:ext cx="360535" cy="2381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876300</xdr:colOff>
      <xdr:row>3</xdr:row>
      <xdr:rowOff>76200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11</xdr:col>
      <xdr:colOff>246686</xdr:colOff>
      <xdr:row>25</xdr:row>
      <xdr:rowOff>104775</xdr:rowOff>
    </xdr:from>
    <xdr:ext cx="5703637" cy="2133600"/>
    <xdr:sp macro="" textlink="">
      <xdr:nvSpPr>
        <xdr:cNvPr id="3" name="TextBox 2">
          <a:extLst>
            <a:ext uri="{FF2B5EF4-FFF2-40B4-BE49-F238E27FC236}">
              <a16:creationId xmlns:a16="http://schemas.microsoft.com/office/drawing/2014/main" id="{5114905A-E142-4773-9E2F-7C94089D3384}"/>
            </a:ext>
          </a:extLst>
        </xdr:cNvPr>
        <xdr:cNvSpPr txBox="1"/>
      </xdr:nvSpPr>
      <xdr:spPr>
        <a:xfrm>
          <a:off x="9450217" y="6546056"/>
          <a:ext cx="5703637" cy="213360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a:t>
          </a:r>
        </a:p>
        <a:p>
          <a:endParaRPr lang="en-GB" sz="1100" b="1"/>
        </a:p>
        <a:p>
          <a:r>
            <a:rPr lang="en-GB" sz="1100" b="1"/>
            <a:t>Include dropdown of a combination of Return Year (PY and CY only) &amp; </a:t>
          </a:r>
          <a:r>
            <a:rPr lang="en-GB" sz="1100" b="1">
              <a:solidFill>
                <a:schemeClr val="tx1"/>
              </a:solidFill>
              <a:effectLst/>
              <a:latin typeface="+mn-lt"/>
              <a:ea typeface="+mn-ea"/>
              <a:cs typeface="+mn-cs"/>
            </a:rPr>
            <a:t>Edition &amp; </a:t>
          </a:r>
          <a:r>
            <a:rPr lang="en-GB" sz="1100" b="1"/>
            <a:t>Version Name (e.g. 2019-1-Version 1).</a:t>
          </a:r>
        </a:p>
        <a:p>
          <a:r>
            <a:rPr lang="en-GB" sz="1100" b="0"/>
            <a:t>PY statuses - Submitted, Under Review,</a:t>
          </a:r>
          <a:r>
            <a:rPr lang="en-GB" sz="1100" b="0" baseline="0"/>
            <a:t> Accepted, Approved</a:t>
          </a:r>
        </a:p>
        <a:p>
          <a:r>
            <a:rPr lang="en-GB" sz="1100" b="0" baseline="0"/>
            <a:t>CY statues - only Approved</a:t>
          </a:r>
        </a:p>
        <a:p>
          <a:r>
            <a:rPr lang="en-GB" sz="1100" b="0" baseline="0"/>
            <a:t>Also include option for "None"</a:t>
          </a:r>
        </a:p>
        <a:p>
          <a:r>
            <a:rPr lang="en-GB" sz="1100" b="0" baseline="0"/>
            <a:t>(Please refer to "Key" tab for PY and CY definitions)</a:t>
          </a:r>
        </a:p>
        <a:p>
          <a:endParaRPr lang="en-GB" sz="1100" b="1"/>
        </a:p>
        <a:p>
          <a:r>
            <a:rPr lang="en-GB" sz="1100" b="1"/>
            <a:t>This includes</a:t>
          </a:r>
          <a:r>
            <a:rPr lang="en-GB" sz="1100" b="1" baseline="0"/>
            <a:t> the addition of a new warning - V01207: w if "None" (see Validations tab).</a:t>
          </a:r>
        </a:p>
        <a:p>
          <a:endParaRPr lang="en-GB" sz="1100" b="1"/>
        </a:p>
      </xdr:txBody>
    </xdr:sp>
    <xdr:clientData/>
  </xdr:oneCellAnchor>
  <xdr:twoCellAnchor>
    <xdr:from>
      <xdr:col>3</xdr:col>
      <xdr:colOff>156882</xdr:colOff>
      <xdr:row>25</xdr:row>
      <xdr:rowOff>291353</xdr:rowOff>
    </xdr:from>
    <xdr:to>
      <xdr:col>11</xdr:col>
      <xdr:colOff>44823</xdr:colOff>
      <xdr:row>30</xdr:row>
      <xdr:rowOff>44824</xdr:rowOff>
    </xdr:to>
    <xdr:sp macro="" textlink="">
      <xdr:nvSpPr>
        <xdr:cNvPr id="4" name="Rectangle 3">
          <a:extLst>
            <a:ext uri="{FF2B5EF4-FFF2-40B4-BE49-F238E27FC236}">
              <a16:creationId xmlns:a16="http://schemas.microsoft.com/office/drawing/2014/main" id="{57A9E774-3C4B-43F7-A87C-7C2F5D288D69}"/>
            </a:ext>
          </a:extLst>
        </xdr:cNvPr>
        <xdr:cNvSpPr/>
      </xdr:nvSpPr>
      <xdr:spPr>
        <a:xfrm>
          <a:off x="638735" y="6499412"/>
          <a:ext cx="8594912" cy="122144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11</xdr:col>
      <xdr:colOff>44823</xdr:colOff>
      <xdr:row>28</xdr:row>
      <xdr:rowOff>185948</xdr:rowOff>
    </xdr:from>
    <xdr:to>
      <xdr:col>11</xdr:col>
      <xdr:colOff>246686</xdr:colOff>
      <xdr:row>28</xdr:row>
      <xdr:rowOff>361950</xdr:rowOff>
    </xdr:to>
    <xdr:cxnSp macro="">
      <xdr:nvCxnSpPr>
        <xdr:cNvPr id="5" name="Straight Connector 4">
          <a:extLst>
            <a:ext uri="{FF2B5EF4-FFF2-40B4-BE49-F238E27FC236}">
              <a16:creationId xmlns:a16="http://schemas.microsoft.com/office/drawing/2014/main" id="{2B790D9A-A0D5-4804-9C37-59FCCE7B4574}"/>
            </a:ext>
          </a:extLst>
        </xdr:cNvPr>
        <xdr:cNvCxnSpPr>
          <a:stCxn id="3" idx="1"/>
          <a:endCxn id="4" idx="3"/>
        </xdr:cNvCxnSpPr>
      </xdr:nvCxnSpPr>
      <xdr:spPr>
        <a:xfrm flipH="1" flipV="1">
          <a:off x="9248354" y="7436854"/>
          <a:ext cx="201863" cy="17600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11</xdr:col>
      <xdr:colOff>227637</xdr:colOff>
      <xdr:row>15</xdr:row>
      <xdr:rowOff>190499</xdr:rowOff>
    </xdr:from>
    <xdr:ext cx="5689068" cy="1038225"/>
    <xdr:sp macro="" textlink="">
      <xdr:nvSpPr>
        <xdr:cNvPr id="6" name="TextBox 5">
          <a:extLst>
            <a:ext uri="{FF2B5EF4-FFF2-40B4-BE49-F238E27FC236}">
              <a16:creationId xmlns:a16="http://schemas.microsoft.com/office/drawing/2014/main" id="{3890F84E-DF2E-4676-AF9C-054B388029DE}"/>
            </a:ext>
          </a:extLst>
        </xdr:cNvPr>
        <xdr:cNvSpPr txBox="1"/>
      </xdr:nvSpPr>
      <xdr:spPr>
        <a:xfrm>
          <a:off x="9431168" y="3976687"/>
          <a:ext cx="5689068" cy="103822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a:t>
          </a:r>
          <a:r>
            <a:rPr lang="en-GB" sz="1100" b="1" baseline="0"/>
            <a:t> - 58 (now fixed but further testing needed).</a:t>
          </a:r>
        </a:p>
        <a:p>
          <a:endParaRPr lang="en-GB" sz="1100" b="1" baseline="0"/>
        </a:p>
        <a:p>
          <a:r>
            <a:rPr lang="en-GB" sz="1100" b="1" baseline="0"/>
            <a:t>Code in Validation is now dynamic so can switch from June rate to year end rate, depending on creation of return.</a:t>
          </a:r>
        </a:p>
        <a:p>
          <a:endParaRPr lang="en-GB" sz="1100" b="1" baseline="0"/>
        </a:p>
        <a:p>
          <a:endParaRPr lang="en-GB" sz="1100"/>
        </a:p>
      </xdr:txBody>
    </xdr:sp>
    <xdr:clientData/>
  </xdr:oneCellAnchor>
  <xdr:twoCellAnchor>
    <xdr:from>
      <xdr:col>9</xdr:col>
      <xdr:colOff>676275</xdr:colOff>
      <xdr:row>20</xdr:row>
      <xdr:rowOff>142634</xdr:rowOff>
    </xdr:from>
    <xdr:to>
      <xdr:col>11</xdr:col>
      <xdr:colOff>9525</xdr:colOff>
      <xdr:row>22</xdr:row>
      <xdr:rowOff>19051</xdr:rowOff>
    </xdr:to>
    <xdr:sp macro="" textlink="">
      <xdr:nvSpPr>
        <xdr:cNvPr id="7" name="Rectangle 6">
          <a:extLst>
            <a:ext uri="{FF2B5EF4-FFF2-40B4-BE49-F238E27FC236}">
              <a16:creationId xmlns:a16="http://schemas.microsoft.com/office/drawing/2014/main" id="{44C3AEC3-4FF0-4B3E-92A8-8600946549C2}"/>
            </a:ext>
          </a:extLst>
        </xdr:cNvPr>
        <xdr:cNvSpPr/>
      </xdr:nvSpPr>
      <xdr:spPr>
        <a:xfrm>
          <a:off x="7515225" y="5048009"/>
          <a:ext cx="1676400" cy="36219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11</xdr:col>
      <xdr:colOff>9525</xdr:colOff>
      <xdr:row>17</xdr:row>
      <xdr:rowOff>221456</xdr:rowOff>
    </xdr:from>
    <xdr:to>
      <xdr:col>11</xdr:col>
      <xdr:colOff>227637</xdr:colOff>
      <xdr:row>21</xdr:row>
      <xdr:rowOff>158234</xdr:rowOff>
    </xdr:to>
    <xdr:cxnSp macro="">
      <xdr:nvCxnSpPr>
        <xdr:cNvPr id="8" name="Straight Connector 7">
          <a:extLst>
            <a:ext uri="{FF2B5EF4-FFF2-40B4-BE49-F238E27FC236}">
              <a16:creationId xmlns:a16="http://schemas.microsoft.com/office/drawing/2014/main" id="{9C706B34-8C0D-4BF4-908A-F6EE7984D4E3}"/>
            </a:ext>
          </a:extLst>
        </xdr:cNvPr>
        <xdr:cNvCxnSpPr>
          <a:stCxn id="6" idx="1"/>
          <a:endCxn id="7" idx="3"/>
        </xdr:cNvCxnSpPr>
      </xdr:nvCxnSpPr>
      <xdr:spPr>
        <a:xfrm flipH="1">
          <a:off x="9213056" y="4495800"/>
          <a:ext cx="218112" cy="104405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11</xdr:col>
      <xdr:colOff>159562</xdr:colOff>
      <xdr:row>8</xdr:row>
      <xdr:rowOff>251433</xdr:rowOff>
    </xdr:from>
    <xdr:ext cx="5689068" cy="1617848"/>
    <xdr:sp macro="" textlink="">
      <xdr:nvSpPr>
        <xdr:cNvPr id="9" name="TextBox 8">
          <a:extLst>
            <a:ext uri="{FF2B5EF4-FFF2-40B4-BE49-F238E27FC236}">
              <a16:creationId xmlns:a16="http://schemas.microsoft.com/office/drawing/2014/main" id="{2E37ECA5-0869-42B0-B113-99AC18F51991}"/>
            </a:ext>
          </a:extLst>
        </xdr:cNvPr>
        <xdr:cNvSpPr txBox="1"/>
      </xdr:nvSpPr>
      <xdr:spPr>
        <a:xfrm>
          <a:off x="9363093" y="2073089"/>
          <a:ext cx="5689068" cy="161784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a:t>
          </a:r>
          <a:r>
            <a:rPr lang="en-GB" sz="1100" b="1" baseline="0"/>
            <a:t> - 333 (as a result of issue 225 csv template).</a:t>
          </a:r>
        </a:p>
        <a:p>
          <a:r>
            <a:rPr lang="en-GB" sz="1100" b="0" baseline="0"/>
            <a:t>Change V01201</a:t>
          </a:r>
          <a:r>
            <a:rPr lang="en-GB" sz="1100" b="0" baseline="0">
              <a:solidFill>
                <a:schemeClr val="tx1"/>
              </a:solidFill>
              <a:effectLst/>
              <a:latin typeface="+mn-lt"/>
              <a:ea typeface="+mn-ea"/>
              <a:cs typeface="+mn-cs"/>
            </a:rPr>
            <a:t> (v: if empty)</a:t>
          </a:r>
          <a:r>
            <a:rPr lang="en-GB" sz="1100" b="0" baseline="0"/>
            <a:t> to include SBF Return field.</a:t>
          </a:r>
        </a:p>
        <a:p>
          <a:endParaRPr lang="en-GB" sz="1100" b="1" baseline="0"/>
        </a:p>
        <a:p>
          <a:r>
            <a:rPr lang="en-GB" sz="1100" b="1">
              <a:solidFill>
                <a:schemeClr val="tx1"/>
              </a:solidFill>
              <a:effectLst/>
              <a:latin typeface="+mn-lt"/>
              <a:ea typeface="+mn-ea"/>
              <a:cs typeface="+mn-cs"/>
            </a:rPr>
            <a:t>LCR Issue</a:t>
          </a:r>
          <a:r>
            <a:rPr lang="en-GB" sz="1100" b="1" baseline="0">
              <a:solidFill>
                <a:schemeClr val="tx1"/>
              </a:solidFill>
              <a:effectLst/>
              <a:latin typeface="+mn-lt"/>
              <a:ea typeface="+mn-ea"/>
              <a:cs typeface="+mn-cs"/>
            </a:rPr>
            <a:t> - 334 (as a result of issue 225 csv template).</a:t>
          </a:r>
          <a:endParaRPr lang="en-GB" b="0">
            <a:effectLst/>
          </a:endParaRPr>
        </a:p>
        <a:p>
          <a:r>
            <a:rPr lang="en-GB" sz="1100" b="0" baseline="0">
              <a:solidFill>
                <a:schemeClr val="tx1"/>
              </a:solidFill>
              <a:effectLst/>
              <a:latin typeface="+mn-lt"/>
              <a:ea typeface="+mn-ea"/>
              <a:cs typeface="+mn-cs"/>
            </a:rPr>
            <a:t>Change V01205 to say w: if "None" when Active. Previously said: w if Empty when Active.</a:t>
          </a:r>
          <a:endParaRPr lang="en-GB" b="0">
            <a:effectLst/>
          </a:endParaRPr>
        </a:p>
        <a:p>
          <a:endParaRPr lang="en-GB" sz="1100" b="1" baseline="0"/>
        </a:p>
        <a:p>
          <a:r>
            <a:rPr lang="en-GB" sz="1100" b="1">
              <a:solidFill>
                <a:schemeClr val="tx1"/>
              </a:solidFill>
              <a:effectLst/>
              <a:latin typeface="+mn-lt"/>
              <a:ea typeface="+mn-ea"/>
              <a:cs typeface="+mn-cs"/>
            </a:rPr>
            <a:t>LCR Issue</a:t>
          </a:r>
          <a:r>
            <a:rPr lang="en-GB" sz="1100" b="1" baseline="0">
              <a:solidFill>
                <a:schemeClr val="tx1"/>
              </a:solidFill>
              <a:effectLst/>
              <a:latin typeface="+mn-lt"/>
              <a:ea typeface="+mn-ea"/>
              <a:cs typeface="+mn-cs"/>
            </a:rPr>
            <a:t> - 345 (as a result of issue 225 csv template).</a:t>
          </a:r>
          <a:endParaRPr lang="en-GB">
            <a:effectLst/>
          </a:endParaRPr>
        </a:p>
        <a:p>
          <a:r>
            <a:rPr lang="en-GB" sz="1100" b="0" baseline="0">
              <a:solidFill>
                <a:schemeClr val="tx1"/>
              </a:solidFill>
              <a:effectLst/>
              <a:latin typeface="+mn-lt"/>
              <a:ea typeface="+mn-ea"/>
              <a:cs typeface="+mn-cs"/>
            </a:rPr>
            <a:t>Add V01213 (v: if invalid Edition)</a:t>
          </a:r>
          <a:endParaRPr lang="en-GB">
            <a:effectLst/>
          </a:endParaRPr>
        </a:p>
        <a:p>
          <a:endParaRPr lang="en-GB" sz="1100" b="1" baseline="0"/>
        </a:p>
        <a:p>
          <a:endParaRPr lang="en-GB" sz="1100"/>
        </a:p>
      </xdr:txBody>
    </xdr:sp>
    <xdr:clientData/>
  </xdr:oneCellAnchor>
  <xdr:twoCellAnchor>
    <xdr:from>
      <xdr:col>9</xdr:col>
      <xdr:colOff>654844</xdr:colOff>
      <xdr:row>10</xdr:row>
      <xdr:rowOff>166687</xdr:rowOff>
    </xdr:from>
    <xdr:to>
      <xdr:col>11</xdr:col>
      <xdr:colOff>35719</xdr:colOff>
      <xdr:row>12</xdr:row>
      <xdr:rowOff>35718</xdr:rowOff>
    </xdr:to>
    <xdr:sp macro="" textlink="">
      <xdr:nvSpPr>
        <xdr:cNvPr id="10" name="Rectangle 9">
          <a:extLst>
            <a:ext uri="{FF2B5EF4-FFF2-40B4-BE49-F238E27FC236}">
              <a16:creationId xmlns:a16="http://schemas.microsoft.com/office/drawing/2014/main" id="{A2544605-4143-4859-8D33-7E51D030E2AD}"/>
            </a:ext>
          </a:extLst>
        </xdr:cNvPr>
        <xdr:cNvSpPr/>
      </xdr:nvSpPr>
      <xdr:spPr>
        <a:xfrm>
          <a:off x="7477125" y="2476500"/>
          <a:ext cx="1762125" cy="67865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11</xdr:col>
      <xdr:colOff>35719</xdr:colOff>
      <xdr:row>11</xdr:row>
      <xdr:rowOff>339328</xdr:rowOff>
    </xdr:from>
    <xdr:to>
      <xdr:col>11</xdr:col>
      <xdr:colOff>159562</xdr:colOff>
      <xdr:row>11</xdr:row>
      <xdr:rowOff>381700</xdr:rowOff>
    </xdr:to>
    <xdr:cxnSp macro="">
      <xdr:nvCxnSpPr>
        <xdr:cNvPr id="11" name="Straight Connector 10">
          <a:extLst>
            <a:ext uri="{FF2B5EF4-FFF2-40B4-BE49-F238E27FC236}">
              <a16:creationId xmlns:a16="http://schemas.microsoft.com/office/drawing/2014/main" id="{14CD797E-9EF7-40C3-BBBF-2F04D85C75D2}"/>
            </a:ext>
          </a:extLst>
        </xdr:cNvPr>
        <xdr:cNvCxnSpPr>
          <a:stCxn id="9" idx="1"/>
          <a:endCxn id="10" idx="3"/>
        </xdr:cNvCxnSpPr>
      </xdr:nvCxnSpPr>
      <xdr:spPr>
        <a:xfrm flipH="1" flipV="1">
          <a:off x="9239250" y="2839641"/>
          <a:ext cx="123843" cy="4237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11</xdr:col>
      <xdr:colOff>230999</xdr:colOff>
      <xdr:row>33</xdr:row>
      <xdr:rowOff>172991</xdr:rowOff>
    </xdr:from>
    <xdr:ext cx="5689068" cy="1172415"/>
    <xdr:sp macro="" textlink="">
      <xdr:nvSpPr>
        <xdr:cNvPr id="21" name="TextBox 20">
          <a:extLst>
            <a:ext uri="{FF2B5EF4-FFF2-40B4-BE49-F238E27FC236}">
              <a16:creationId xmlns:a16="http://schemas.microsoft.com/office/drawing/2014/main" id="{CD629250-1557-41B3-9683-682E53F1FA6F}"/>
            </a:ext>
          </a:extLst>
        </xdr:cNvPr>
        <xdr:cNvSpPr txBox="1"/>
      </xdr:nvSpPr>
      <xdr:spPr>
        <a:xfrm>
          <a:off x="9434530" y="8971710"/>
          <a:ext cx="5689068" cy="117241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a:t>
          </a:r>
          <a:r>
            <a:rPr lang="en-GB" sz="1100" b="1" baseline="0"/>
            <a:t> - 333 (as a result of issue 225 csv template).</a:t>
          </a:r>
        </a:p>
        <a:p>
          <a:r>
            <a:rPr lang="en-GB" sz="1100" b="0" baseline="0"/>
            <a:t>Change V01201 </a:t>
          </a:r>
          <a:r>
            <a:rPr lang="en-GB" sz="1100" b="0" baseline="0">
              <a:solidFill>
                <a:schemeClr val="tx1"/>
              </a:solidFill>
              <a:effectLst/>
              <a:latin typeface="+mn-lt"/>
              <a:ea typeface="+mn-ea"/>
              <a:cs typeface="+mn-cs"/>
            </a:rPr>
            <a:t>(v: if empty) </a:t>
          </a:r>
          <a:r>
            <a:rPr lang="en-GB" sz="1100" b="0" baseline="0"/>
            <a:t>to include LCR Return field.</a:t>
          </a:r>
        </a:p>
        <a:p>
          <a:endParaRPr lang="en-GB" sz="1100" b="1" baseline="0"/>
        </a:p>
        <a:p>
          <a:r>
            <a:rPr lang="en-GB" sz="1100" b="1">
              <a:solidFill>
                <a:schemeClr val="tx1"/>
              </a:solidFill>
              <a:effectLst/>
              <a:latin typeface="+mn-lt"/>
              <a:ea typeface="+mn-ea"/>
              <a:cs typeface="+mn-cs"/>
            </a:rPr>
            <a:t>LCR Issue</a:t>
          </a:r>
          <a:r>
            <a:rPr lang="en-GB" sz="1100" b="1" baseline="0">
              <a:solidFill>
                <a:schemeClr val="tx1"/>
              </a:solidFill>
              <a:effectLst/>
              <a:latin typeface="+mn-lt"/>
              <a:ea typeface="+mn-ea"/>
              <a:cs typeface="+mn-cs"/>
            </a:rPr>
            <a:t> - 345 (as a result of issue 225 csv template).</a:t>
          </a:r>
          <a:endParaRPr lang="en-GB">
            <a:effectLst/>
          </a:endParaRPr>
        </a:p>
        <a:p>
          <a:r>
            <a:rPr lang="en-GB" sz="1100" b="0" baseline="0">
              <a:solidFill>
                <a:schemeClr val="tx1"/>
              </a:solidFill>
              <a:effectLst/>
              <a:latin typeface="+mn-lt"/>
              <a:ea typeface="+mn-ea"/>
              <a:cs typeface="+mn-cs"/>
            </a:rPr>
            <a:t>Add V01214 (v: if invalid Edition)</a:t>
          </a:r>
          <a:endParaRPr lang="en-GB">
            <a:effectLst/>
          </a:endParaRPr>
        </a:p>
        <a:p>
          <a:endParaRPr lang="en-GB" sz="1100" b="1" baseline="0"/>
        </a:p>
        <a:p>
          <a:endParaRPr lang="en-GB" sz="1100"/>
        </a:p>
      </xdr:txBody>
    </xdr:sp>
    <xdr:clientData/>
  </xdr:oneCellAnchor>
  <xdr:twoCellAnchor>
    <xdr:from>
      <xdr:col>7</xdr:col>
      <xdr:colOff>1202532</xdr:colOff>
      <xdr:row>28</xdr:row>
      <xdr:rowOff>4904</xdr:rowOff>
    </xdr:from>
    <xdr:to>
      <xdr:col>10</xdr:col>
      <xdr:colOff>1643062</xdr:colOff>
      <xdr:row>29</xdr:row>
      <xdr:rowOff>52528</xdr:rowOff>
    </xdr:to>
    <xdr:sp macro="" textlink="">
      <xdr:nvSpPr>
        <xdr:cNvPr id="22" name="Rectangle 21">
          <a:extLst>
            <a:ext uri="{FF2B5EF4-FFF2-40B4-BE49-F238E27FC236}">
              <a16:creationId xmlns:a16="http://schemas.microsoft.com/office/drawing/2014/main" id="{028D3276-C676-4179-951E-E6532E0B244C}"/>
            </a:ext>
          </a:extLst>
        </xdr:cNvPr>
        <xdr:cNvSpPr/>
      </xdr:nvSpPr>
      <xdr:spPr>
        <a:xfrm>
          <a:off x="5834063" y="7255810"/>
          <a:ext cx="3321843" cy="67865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1643062</xdr:colOff>
      <xdr:row>28</xdr:row>
      <xdr:rowOff>350185</xdr:rowOff>
    </xdr:from>
    <xdr:to>
      <xdr:col>11</xdr:col>
      <xdr:colOff>230999</xdr:colOff>
      <xdr:row>35</xdr:row>
      <xdr:rowOff>163887</xdr:rowOff>
    </xdr:to>
    <xdr:cxnSp macro="">
      <xdr:nvCxnSpPr>
        <xdr:cNvPr id="23" name="Straight Connector 22">
          <a:extLst>
            <a:ext uri="{FF2B5EF4-FFF2-40B4-BE49-F238E27FC236}">
              <a16:creationId xmlns:a16="http://schemas.microsoft.com/office/drawing/2014/main" id="{D025BD7E-6F92-4CBA-8DD2-65D2D6F5B33B}"/>
            </a:ext>
          </a:extLst>
        </xdr:cNvPr>
        <xdr:cNvCxnSpPr>
          <a:stCxn id="21" idx="1"/>
          <a:endCxn id="22" idx="3"/>
        </xdr:cNvCxnSpPr>
      </xdr:nvCxnSpPr>
      <xdr:spPr>
        <a:xfrm flipH="1" flipV="1">
          <a:off x="9155906" y="7648716"/>
          <a:ext cx="278624" cy="190920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11</xdr:col>
      <xdr:colOff>241472</xdr:colOff>
      <xdr:row>19</xdr:row>
      <xdr:rowOff>250374</xdr:rowOff>
    </xdr:from>
    <xdr:ext cx="5759278" cy="1106937"/>
    <xdr:sp macro="" textlink="">
      <xdr:nvSpPr>
        <xdr:cNvPr id="17" name="TextBox 16">
          <a:extLst>
            <a:ext uri="{FF2B5EF4-FFF2-40B4-BE49-F238E27FC236}">
              <a16:creationId xmlns:a16="http://schemas.microsoft.com/office/drawing/2014/main" id="{EC8582D0-E50A-415F-AA50-2AC0243D4EC2}"/>
            </a:ext>
          </a:extLst>
        </xdr:cNvPr>
        <xdr:cNvSpPr txBox="1"/>
      </xdr:nvSpPr>
      <xdr:spPr>
        <a:xfrm>
          <a:off x="9445003" y="5143843"/>
          <a:ext cx="5759278" cy="110693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- 225</a:t>
          </a:r>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t>New Business Validations created </a:t>
          </a:r>
          <a:r>
            <a:rPr lang="en-GB" sz="1100" b="0" baseline="0">
              <a:solidFill>
                <a:schemeClr val="tx1"/>
              </a:solidFill>
              <a:effectLst/>
              <a:latin typeface="+mn-lt"/>
              <a:ea typeface="+mn-ea"/>
              <a:cs typeface="+mn-cs"/>
            </a:rPr>
            <a:t>to enable the restricted values (e.g. Yes/No) to be uploaded as part of the csv template.</a:t>
          </a:r>
          <a:endParaRPr lang="en-GB">
            <a:effectLst/>
          </a:endParaRPr>
        </a:p>
      </xdr:txBody>
    </xdr:sp>
    <xdr:clientData/>
  </xdr:oneCellAnchor>
  <xdr:twoCellAnchor>
    <xdr:from>
      <xdr:col>9</xdr:col>
      <xdr:colOff>678657</xdr:colOff>
      <xdr:row>22</xdr:row>
      <xdr:rowOff>154781</xdr:rowOff>
    </xdr:from>
    <xdr:to>
      <xdr:col>11</xdr:col>
      <xdr:colOff>23813</xdr:colOff>
      <xdr:row>24</xdr:row>
      <xdr:rowOff>23812</xdr:rowOff>
    </xdr:to>
    <xdr:sp macro="" textlink="">
      <xdr:nvSpPr>
        <xdr:cNvPr id="18" name="Rectangle 17">
          <a:extLst>
            <a:ext uri="{FF2B5EF4-FFF2-40B4-BE49-F238E27FC236}">
              <a16:creationId xmlns:a16="http://schemas.microsoft.com/office/drawing/2014/main" id="{B93808E0-26E7-4DB0-99A4-5CB81628523E}"/>
            </a:ext>
          </a:extLst>
        </xdr:cNvPr>
        <xdr:cNvSpPr/>
      </xdr:nvSpPr>
      <xdr:spPr>
        <a:xfrm>
          <a:off x="7500938" y="5857875"/>
          <a:ext cx="1726406" cy="45243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11</xdr:col>
      <xdr:colOff>23813</xdr:colOff>
      <xdr:row>21</xdr:row>
      <xdr:rowOff>315687</xdr:rowOff>
    </xdr:from>
    <xdr:to>
      <xdr:col>11</xdr:col>
      <xdr:colOff>241472</xdr:colOff>
      <xdr:row>23</xdr:row>
      <xdr:rowOff>214313</xdr:rowOff>
    </xdr:to>
    <xdr:cxnSp macro="">
      <xdr:nvCxnSpPr>
        <xdr:cNvPr id="19" name="Straight Connector 18">
          <a:extLst>
            <a:ext uri="{FF2B5EF4-FFF2-40B4-BE49-F238E27FC236}">
              <a16:creationId xmlns:a16="http://schemas.microsoft.com/office/drawing/2014/main" id="{101DEF76-AED6-4A01-B954-17253DF2DDAD}"/>
            </a:ext>
          </a:extLst>
        </xdr:cNvPr>
        <xdr:cNvCxnSpPr>
          <a:stCxn id="17" idx="1"/>
          <a:endCxn id="18" idx="3"/>
        </xdr:cNvCxnSpPr>
      </xdr:nvCxnSpPr>
      <xdr:spPr>
        <a:xfrm flipH="1">
          <a:off x="9227344" y="5697312"/>
          <a:ext cx="217659" cy="38678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95251</xdr:colOff>
      <xdr:row>72</xdr:row>
      <xdr:rowOff>9525</xdr:rowOff>
    </xdr:from>
    <xdr:to>
      <xdr:col>6</xdr:col>
      <xdr:colOff>864151</xdr:colOff>
      <xdr:row>87</xdr:row>
      <xdr:rowOff>32025</xdr:rowOff>
    </xdr:to>
    <xdr:graphicFrame macro="">
      <xdr:nvGraphicFramePr>
        <xdr:cNvPr id="2" name="Chart 4">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609600</xdr:colOff>
      <xdr:row>72</xdr:row>
      <xdr:rowOff>0</xdr:rowOff>
    </xdr:from>
    <xdr:to>
      <xdr:col>10</xdr:col>
      <xdr:colOff>906375</xdr:colOff>
      <xdr:row>87</xdr:row>
      <xdr:rowOff>22500</xdr:rowOff>
    </xdr:to>
    <xdr:graphicFrame macro="">
      <xdr:nvGraphicFramePr>
        <xdr:cNvPr id="3" name="Chart 5">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85726</xdr:colOff>
      <xdr:row>91</xdr:row>
      <xdr:rowOff>180975</xdr:rowOff>
    </xdr:from>
    <xdr:to>
      <xdr:col>6</xdr:col>
      <xdr:colOff>854626</xdr:colOff>
      <xdr:row>107</xdr:row>
      <xdr:rowOff>12975</xdr:rowOff>
    </xdr:to>
    <xdr:graphicFrame macro="">
      <xdr:nvGraphicFramePr>
        <xdr:cNvPr id="4" name="Chart 6">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111</xdr:row>
      <xdr:rowOff>171451</xdr:rowOff>
    </xdr:from>
    <xdr:to>
      <xdr:col>6</xdr:col>
      <xdr:colOff>854625</xdr:colOff>
      <xdr:row>127</xdr:row>
      <xdr:rowOff>3451</xdr:rowOff>
    </xdr:to>
    <xdr:graphicFrame macro="">
      <xdr:nvGraphicFramePr>
        <xdr:cNvPr id="5" name="Chart 9">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600075</xdr:colOff>
      <xdr:row>91</xdr:row>
      <xdr:rowOff>180975</xdr:rowOff>
    </xdr:from>
    <xdr:to>
      <xdr:col>10</xdr:col>
      <xdr:colOff>896850</xdr:colOff>
      <xdr:row>107</xdr:row>
      <xdr:rowOff>12975</xdr:rowOff>
    </xdr:to>
    <xdr:graphicFrame macro="">
      <xdr:nvGraphicFramePr>
        <xdr:cNvPr id="6" name="Chart 10">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600075</xdr:colOff>
      <xdr:row>111</xdr:row>
      <xdr:rowOff>171450</xdr:rowOff>
    </xdr:from>
    <xdr:to>
      <xdr:col>10</xdr:col>
      <xdr:colOff>896850</xdr:colOff>
      <xdr:row>127</xdr:row>
      <xdr:rowOff>3450</xdr:rowOff>
    </xdr:to>
    <xdr:graphicFrame macro="">
      <xdr:nvGraphicFramePr>
        <xdr:cNvPr id="7" name="Chart 11">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238125</xdr:colOff>
      <xdr:row>51</xdr:row>
      <xdr:rowOff>85725</xdr:rowOff>
    </xdr:from>
    <xdr:to>
      <xdr:col>8</xdr:col>
      <xdr:colOff>957225</xdr:colOff>
      <xdr:row>60</xdr:row>
      <xdr:rowOff>171225</xdr:rowOff>
    </xdr:to>
    <xdr:graphicFrame macro="">
      <xdr:nvGraphicFramePr>
        <xdr:cNvPr id="8" name="Chart 1">
          <a:extLst>
            <a:ext uri="{FF2B5EF4-FFF2-40B4-BE49-F238E27FC236}">
              <a16:creationId xmlns:a16="http://schemas.microsoft.com/office/drawing/2014/main" id="{00000000-0008-0000-1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oneCellAnchor>
    <xdr:from>
      <xdr:col>12</xdr:col>
      <xdr:colOff>719058</xdr:colOff>
      <xdr:row>63</xdr:row>
      <xdr:rowOff>123101</xdr:rowOff>
    </xdr:from>
    <xdr:ext cx="2750201" cy="922246"/>
    <xdr:sp macro="" textlink="">
      <xdr:nvSpPr>
        <xdr:cNvPr id="10" name="TextBox 9">
          <a:extLst>
            <a:ext uri="{FF2B5EF4-FFF2-40B4-BE49-F238E27FC236}">
              <a16:creationId xmlns:a16="http://schemas.microsoft.com/office/drawing/2014/main" id="{DC43432D-E59A-4CD8-8F4C-4B1F66FB6C6C}"/>
            </a:ext>
          </a:extLst>
        </xdr:cNvPr>
        <xdr:cNvSpPr txBox="1"/>
      </xdr:nvSpPr>
      <xdr:spPr>
        <a:xfrm>
          <a:off x="14230951" y="22520458"/>
          <a:ext cx="2750201" cy="92224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whole Question</a:t>
          </a:r>
          <a:r>
            <a:rPr lang="en-GB" sz="1100" b="1" baseline="0">
              <a:solidFill>
                <a:schemeClr val="tx1"/>
              </a:solidFill>
              <a:effectLst/>
              <a:latin typeface="+mn-lt"/>
              <a:ea typeface="+mn-ea"/>
              <a:cs typeface="+mn-cs"/>
            </a:rPr>
            <a:t> 4</a:t>
          </a:r>
          <a:endParaRPr lang="en-GB">
            <a:effectLst/>
          </a:endParaRPr>
        </a:p>
      </xdr:txBody>
    </xdr:sp>
    <xdr:clientData/>
  </xdr:oneCellAnchor>
  <xdr:twoCellAnchor>
    <xdr:from>
      <xdr:col>12</xdr:col>
      <xdr:colOff>50664</xdr:colOff>
      <xdr:row>65</xdr:row>
      <xdr:rowOff>56830</xdr:rowOff>
    </xdr:from>
    <xdr:to>
      <xdr:col>12</xdr:col>
      <xdr:colOff>719058</xdr:colOff>
      <xdr:row>65</xdr:row>
      <xdr:rowOff>176010</xdr:rowOff>
    </xdr:to>
    <xdr:cxnSp macro="">
      <xdr:nvCxnSpPr>
        <xdr:cNvPr id="11" name="Straight Connector 10">
          <a:extLst>
            <a:ext uri="{FF2B5EF4-FFF2-40B4-BE49-F238E27FC236}">
              <a16:creationId xmlns:a16="http://schemas.microsoft.com/office/drawing/2014/main" id="{D32E5D00-5CDF-4B56-ACA5-3DD69EDCEBDC}"/>
            </a:ext>
          </a:extLst>
        </xdr:cNvPr>
        <xdr:cNvCxnSpPr>
          <a:endCxn id="10" idx="1"/>
        </xdr:cNvCxnSpPr>
      </xdr:nvCxnSpPr>
      <xdr:spPr>
        <a:xfrm>
          <a:off x="13562557" y="22862401"/>
          <a:ext cx="668394" cy="11918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27215</xdr:colOff>
      <xdr:row>62</xdr:row>
      <xdr:rowOff>190499</xdr:rowOff>
    </xdr:from>
    <xdr:to>
      <xdr:col>12</xdr:col>
      <xdr:colOff>68036</xdr:colOff>
      <xdr:row>129</xdr:row>
      <xdr:rowOff>40820</xdr:rowOff>
    </xdr:to>
    <xdr:sp macro="" textlink="">
      <xdr:nvSpPr>
        <xdr:cNvPr id="12" name="Rectangle 11">
          <a:extLst>
            <a:ext uri="{FF2B5EF4-FFF2-40B4-BE49-F238E27FC236}">
              <a16:creationId xmlns:a16="http://schemas.microsoft.com/office/drawing/2014/main" id="{4C4CC33B-E56A-4456-91D9-33635F021726}"/>
            </a:ext>
          </a:extLst>
        </xdr:cNvPr>
        <xdr:cNvSpPr/>
      </xdr:nvSpPr>
      <xdr:spPr>
        <a:xfrm>
          <a:off x="163286" y="22397356"/>
          <a:ext cx="13416643" cy="1360714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7</xdr:col>
      <xdr:colOff>1127311</xdr:colOff>
      <xdr:row>9</xdr:row>
      <xdr:rowOff>3065930</xdr:rowOff>
    </xdr:from>
    <xdr:ext cx="5390029" cy="1259540"/>
    <xdr:sp macro="" textlink="">
      <xdr:nvSpPr>
        <xdr:cNvPr id="13" name="TextBox 12">
          <a:extLst>
            <a:ext uri="{FF2B5EF4-FFF2-40B4-BE49-F238E27FC236}">
              <a16:creationId xmlns:a16="http://schemas.microsoft.com/office/drawing/2014/main" id="{884FB9CA-DF21-4A08-B2A3-484BFA37A725}"/>
            </a:ext>
          </a:extLst>
        </xdr:cNvPr>
        <xdr:cNvSpPr txBox="1"/>
      </xdr:nvSpPr>
      <xdr:spPr>
        <a:xfrm>
          <a:off x="8691282" y="5060577"/>
          <a:ext cx="5390029" cy="125954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- 123</a:t>
          </a:r>
        </a:p>
        <a:p>
          <a:endParaRPr lang="en-GB">
            <a:effectLst/>
          </a:endParaRPr>
        </a:p>
        <a:p>
          <a:r>
            <a:rPr lang="en-GB" sz="1100" b="0"/>
            <a:t>Make whole columns pre-populate from equivalent form 500 columns:</a:t>
          </a:r>
        </a:p>
        <a:p>
          <a:endParaRPr lang="en-GB" sz="1100" b="0"/>
        </a:p>
        <a:p>
          <a:r>
            <a:rPr lang="en-GB" sz="1100" b="0"/>
            <a:t>Net Premium (A) (inc Total cell), CAT Exposed (C), Cyber Exposed (D).</a:t>
          </a:r>
        </a:p>
        <a:p>
          <a:endParaRPr lang="en-GB" sz="1100" baseline="0"/>
        </a:p>
        <a:p>
          <a:endParaRPr lang="en-GB" sz="1100"/>
        </a:p>
      </xdr:txBody>
    </xdr:sp>
    <xdr:clientData/>
  </xdr:oneCellAnchor>
  <xdr:twoCellAnchor>
    <xdr:from>
      <xdr:col>4</xdr:col>
      <xdr:colOff>1193427</xdr:colOff>
      <xdr:row>9</xdr:row>
      <xdr:rowOff>3695700</xdr:rowOff>
    </xdr:from>
    <xdr:to>
      <xdr:col>7</xdr:col>
      <xdr:colOff>1127311</xdr:colOff>
      <xdr:row>16</xdr:row>
      <xdr:rowOff>0</xdr:rowOff>
    </xdr:to>
    <xdr:cxnSp macro="">
      <xdr:nvCxnSpPr>
        <xdr:cNvPr id="14" name="Straight Connector 13">
          <a:extLst>
            <a:ext uri="{FF2B5EF4-FFF2-40B4-BE49-F238E27FC236}">
              <a16:creationId xmlns:a16="http://schemas.microsoft.com/office/drawing/2014/main" id="{FACB097C-C680-4496-84BF-C6D06B6002F1}"/>
            </a:ext>
          </a:extLst>
        </xdr:cNvPr>
        <xdr:cNvCxnSpPr>
          <a:cxnSpLocks/>
          <a:stCxn id="15" idx="0"/>
          <a:endCxn id="13" idx="1"/>
        </xdr:cNvCxnSpPr>
      </xdr:nvCxnSpPr>
      <xdr:spPr>
        <a:xfrm flipV="1">
          <a:off x="5160309" y="5690347"/>
          <a:ext cx="3530973" cy="159347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2330823</xdr:colOff>
      <xdr:row>16</xdr:row>
      <xdr:rowOff>0</xdr:rowOff>
    </xdr:from>
    <xdr:to>
      <xdr:col>7</xdr:col>
      <xdr:colOff>0</xdr:colOff>
      <xdr:row>19</xdr:row>
      <xdr:rowOff>11206</xdr:rowOff>
    </xdr:to>
    <xdr:sp macro="" textlink="">
      <xdr:nvSpPr>
        <xdr:cNvPr id="15" name="Rectangle 14">
          <a:extLst>
            <a:ext uri="{FF2B5EF4-FFF2-40B4-BE49-F238E27FC236}">
              <a16:creationId xmlns:a16="http://schemas.microsoft.com/office/drawing/2014/main" id="{B3F0A859-CA3C-4EC8-91ED-BE993D1F3959}"/>
            </a:ext>
          </a:extLst>
        </xdr:cNvPr>
        <xdr:cNvSpPr/>
      </xdr:nvSpPr>
      <xdr:spPr>
        <a:xfrm>
          <a:off x="2756647" y="7283824"/>
          <a:ext cx="4807324" cy="15240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28</xdr:col>
      <xdr:colOff>342621</xdr:colOff>
      <xdr:row>26</xdr:row>
      <xdr:rowOff>41459</xdr:rowOff>
    </xdr:from>
    <xdr:ext cx="2750201" cy="922246"/>
    <xdr:sp macro="" textlink="">
      <xdr:nvSpPr>
        <xdr:cNvPr id="6" name="TextBox 5">
          <a:extLst>
            <a:ext uri="{FF2B5EF4-FFF2-40B4-BE49-F238E27FC236}">
              <a16:creationId xmlns:a16="http://schemas.microsoft.com/office/drawing/2014/main" id="{9EA38E08-6235-41F4-BB4E-26943AECFF67}"/>
            </a:ext>
          </a:extLst>
        </xdr:cNvPr>
        <xdr:cNvSpPr txBox="1"/>
      </xdr:nvSpPr>
      <xdr:spPr>
        <a:xfrm>
          <a:off x="15705886" y="11280959"/>
          <a:ext cx="2750201" cy="92224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whole Question</a:t>
          </a:r>
          <a:r>
            <a:rPr lang="en-GB" sz="1100" b="1" baseline="0">
              <a:solidFill>
                <a:schemeClr val="tx1"/>
              </a:solidFill>
              <a:effectLst/>
              <a:latin typeface="+mn-lt"/>
              <a:ea typeface="+mn-ea"/>
              <a:cs typeface="+mn-cs"/>
            </a:rPr>
            <a:t> 2</a:t>
          </a:r>
          <a:endParaRPr lang="en-GB">
            <a:effectLst/>
          </a:endParaRPr>
        </a:p>
      </xdr:txBody>
    </xdr:sp>
    <xdr:clientData/>
  </xdr:oneCellAnchor>
  <xdr:twoCellAnchor>
    <xdr:from>
      <xdr:col>27</xdr:col>
      <xdr:colOff>33618</xdr:colOff>
      <xdr:row>27</xdr:row>
      <xdr:rowOff>112058</xdr:rowOff>
    </xdr:from>
    <xdr:to>
      <xdr:col>28</xdr:col>
      <xdr:colOff>342621</xdr:colOff>
      <xdr:row>28</xdr:row>
      <xdr:rowOff>65553</xdr:rowOff>
    </xdr:to>
    <xdr:cxnSp macro="">
      <xdr:nvCxnSpPr>
        <xdr:cNvPr id="7" name="Straight Connector 6">
          <a:extLst>
            <a:ext uri="{FF2B5EF4-FFF2-40B4-BE49-F238E27FC236}">
              <a16:creationId xmlns:a16="http://schemas.microsoft.com/office/drawing/2014/main" id="{03D316C8-866C-45E4-8762-C28439379A37}"/>
            </a:ext>
          </a:extLst>
        </xdr:cNvPr>
        <xdr:cNvCxnSpPr>
          <a:endCxn id="6" idx="1"/>
        </xdr:cNvCxnSpPr>
      </xdr:nvCxnSpPr>
      <xdr:spPr>
        <a:xfrm>
          <a:off x="14791765" y="11575676"/>
          <a:ext cx="914121" cy="16640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112060</xdr:colOff>
      <xdr:row>25</xdr:row>
      <xdr:rowOff>11206</xdr:rowOff>
    </xdr:from>
    <xdr:to>
      <xdr:col>27</xdr:col>
      <xdr:colOff>33618</xdr:colOff>
      <xdr:row>74</xdr:row>
      <xdr:rowOff>44823</xdr:rowOff>
    </xdr:to>
    <xdr:sp macro="" textlink="">
      <xdr:nvSpPr>
        <xdr:cNvPr id="8" name="Rectangle 7">
          <a:extLst>
            <a:ext uri="{FF2B5EF4-FFF2-40B4-BE49-F238E27FC236}">
              <a16:creationId xmlns:a16="http://schemas.microsoft.com/office/drawing/2014/main" id="{F7EA0345-51A8-43AF-8754-212D49D7BFF7}"/>
            </a:ext>
          </a:extLst>
        </xdr:cNvPr>
        <xdr:cNvSpPr/>
      </xdr:nvSpPr>
      <xdr:spPr>
        <a:xfrm>
          <a:off x="112060" y="11037794"/>
          <a:ext cx="14679705" cy="1387288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27</xdr:col>
      <xdr:colOff>372036</xdr:colOff>
      <xdr:row>15</xdr:row>
      <xdr:rowOff>89647</xdr:rowOff>
    </xdr:from>
    <xdr:ext cx="2384612" cy="1524000"/>
    <xdr:sp macro="" textlink="">
      <xdr:nvSpPr>
        <xdr:cNvPr id="9" name="TextBox 8">
          <a:extLst>
            <a:ext uri="{FF2B5EF4-FFF2-40B4-BE49-F238E27FC236}">
              <a16:creationId xmlns:a16="http://schemas.microsoft.com/office/drawing/2014/main" id="{0D0D46F3-C807-4345-87ED-AB2F28E2B9E6}"/>
            </a:ext>
          </a:extLst>
        </xdr:cNvPr>
        <xdr:cNvSpPr txBox="1"/>
      </xdr:nvSpPr>
      <xdr:spPr>
        <a:xfrm>
          <a:off x="15130183" y="7160559"/>
          <a:ext cx="2384612" cy="152400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- 247</a:t>
          </a:r>
        </a:p>
        <a:p>
          <a:endParaRPr lang="en-GB">
            <a:effectLst/>
          </a:endParaRPr>
        </a:p>
        <a:p>
          <a:r>
            <a:rPr lang="en-GB">
              <a:effectLst/>
            </a:rPr>
            <a:t>Previously</a:t>
          </a:r>
          <a:r>
            <a:rPr lang="en-GB" baseline="0">
              <a:effectLst/>
            </a:rPr>
            <a:t> missing " &amp; C = No". Include in the logic of the validation test. See Validations tab for more details.</a:t>
          </a:r>
        </a:p>
      </xdr:txBody>
    </xdr:sp>
    <xdr:clientData/>
  </xdr:oneCellAnchor>
  <xdr:twoCellAnchor>
    <xdr:from>
      <xdr:col>11</xdr:col>
      <xdr:colOff>1187825</xdr:colOff>
      <xdr:row>16</xdr:row>
      <xdr:rowOff>502023</xdr:rowOff>
    </xdr:from>
    <xdr:to>
      <xdr:col>27</xdr:col>
      <xdr:colOff>372036</xdr:colOff>
      <xdr:row>18</xdr:row>
      <xdr:rowOff>134471</xdr:rowOff>
    </xdr:to>
    <xdr:cxnSp macro="">
      <xdr:nvCxnSpPr>
        <xdr:cNvPr id="10" name="Straight Connector 9">
          <a:extLst>
            <a:ext uri="{FF2B5EF4-FFF2-40B4-BE49-F238E27FC236}">
              <a16:creationId xmlns:a16="http://schemas.microsoft.com/office/drawing/2014/main" id="{9DF04E39-E8D0-495A-B3F6-9C472A90F34C}"/>
            </a:ext>
          </a:extLst>
        </xdr:cNvPr>
        <xdr:cNvCxnSpPr>
          <a:cxnSpLocks/>
          <a:stCxn id="11" idx="3"/>
          <a:endCxn id="9" idx="1"/>
        </xdr:cNvCxnSpPr>
      </xdr:nvCxnSpPr>
      <xdr:spPr>
        <a:xfrm>
          <a:off x="13547913" y="7785847"/>
          <a:ext cx="1582270" cy="13671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1172136</xdr:colOff>
      <xdr:row>16</xdr:row>
      <xdr:rowOff>6723</xdr:rowOff>
    </xdr:from>
    <xdr:to>
      <xdr:col>11</xdr:col>
      <xdr:colOff>1187825</xdr:colOff>
      <xdr:row>18</xdr:row>
      <xdr:rowOff>493059</xdr:rowOff>
    </xdr:to>
    <xdr:sp macro="" textlink="">
      <xdr:nvSpPr>
        <xdr:cNvPr id="11" name="Rectangle 10">
          <a:extLst>
            <a:ext uri="{FF2B5EF4-FFF2-40B4-BE49-F238E27FC236}">
              <a16:creationId xmlns:a16="http://schemas.microsoft.com/office/drawing/2014/main" id="{7E6E62E0-D64F-42D8-9472-0BFCD9C7D39B}"/>
            </a:ext>
          </a:extLst>
        </xdr:cNvPr>
        <xdr:cNvSpPr/>
      </xdr:nvSpPr>
      <xdr:spPr>
        <a:xfrm>
          <a:off x="12333195" y="7290547"/>
          <a:ext cx="1214718" cy="149486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2326340</xdr:colOff>
      <xdr:row>19</xdr:row>
      <xdr:rowOff>40341</xdr:rowOff>
    </xdr:from>
    <xdr:to>
      <xdr:col>4</xdr:col>
      <xdr:colOff>0</xdr:colOff>
      <xdr:row>20</xdr:row>
      <xdr:rowOff>11206</xdr:rowOff>
    </xdr:to>
    <xdr:sp macro="" textlink="">
      <xdr:nvSpPr>
        <xdr:cNvPr id="12" name="Rectangle 11">
          <a:extLst>
            <a:ext uri="{FF2B5EF4-FFF2-40B4-BE49-F238E27FC236}">
              <a16:creationId xmlns:a16="http://schemas.microsoft.com/office/drawing/2014/main" id="{A6DD5FE4-9B21-434E-BB63-3B189834AB46}"/>
            </a:ext>
          </a:extLst>
        </xdr:cNvPr>
        <xdr:cNvSpPr/>
      </xdr:nvSpPr>
      <xdr:spPr>
        <a:xfrm>
          <a:off x="2752164" y="8836959"/>
          <a:ext cx="1214718" cy="59839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589149</xdr:colOff>
      <xdr:row>28</xdr:row>
      <xdr:rowOff>19048</xdr:rowOff>
    </xdr:from>
    <xdr:ext cx="2535496" cy="844366"/>
    <xdr:sp macro="" textlink="">
      <xdr:nvSpPr>
        <xdr:cNvPr id="29" name="TextBox 28">
          <a:extLst>
            <a:ext uri="{FF2B5EF4-FFF2-40B4-BE49-F238E27FC236}">
              <a16:creationId xmlns:a16="http://schemas.microsoft.com/office/drawing/2014/main" id="{A353FFBA-0E2C-40D9-B0E4-FE611C76504D}"/>
            </a:ext>
          </a:extLst>
        </xdr:cNvPr>
        <xdr:cNvSpPr txBox="1"/>
      </xdr:nvSpPr>
      <xdr:spPr>
        <a:xfrm>
          <a:off x="14742178" y="8569136"/>
          <a:ext cx="2535496" cy="8443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validations (Qu 2 removed from MDC)</a:t>
          </a:r>
          <a:endParaRPr lang="en-GB">
            <a:effectLst/>
          </a:endParaRPr>
        </a:p>
      </xdr:txBody>
    </xdr:sp>
    <xdr:clientData/>
  </xdr:oneCellAnchor>
  <xdr:twoCellAnchor>
    <xdr:from>
      <xdr:col>10</xdr:col>
      <xdr:colOff>47624</xdr:colOff>
      <xdr:row>28</xdr:row>
      <xdr:rowOff>441231</xdr:rowOff>
    </xdr:from>
    <xdr:to>
      <xdr:col>11</xdr:col>
      <xdr:colOff>589149</xdr:colOff>
      <xdr:row>30</xdr:row>
      <xdr:rowOff>303960</xdr:rowOff>
    </xdr:to>
    <xdr:cxnSp macro="">
      <xdr:nvCxnSpPr>
        <xdr:cNvPr id="30" name="Straight Connector 29">
          <a:extLst>
            <a:ext uri="{FF2B5EF4-FFF2-40B4-BE49-F238E27FC236}">
              <a16:creationId xmlns:a16="http://schemas.microsoft.com/office/drawing/2014/main" id="{FAB837C5-3EFE-4283-9E74-BADFC2F512CF}"/>
            </a:ext>
          </a:extLst>
        </xdr:cNvPr>
        <xdr:cNvCxnSpPr>
          <a:stCxn id="31" idx="3"/>
          <a:endCxn id="29" idx="1"/>
        </xdr:cNvCxnSpPr>
      </xdr:nvCxnSpPr>
      <xdr:spPr>
        <a:xfrm flipV="1">
          <a:off x="13595536" y="8991319"/>
          <a:ext cx="1146642" cy="11177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895349</xdr:colOff>
      <xdr:row>23</xdr:row>
      <xdr:rowOff>0</xdr:rowOff>
    </xdr:from>
    <xdr:to>
      <xdr:col>10</xdr:col>
      <xdr:colOff>47624</xdr:colOff>
      <xdr:row>38</xdr:row>
      <xdr:rowOff>47625</xdr:rowOff>
    </xdr:to>
    <xdr:sp macro="" textlink="">
      <xdr:nvSpPr>
        <xdr:cNvPr id="31" name="Rectangle 30">
          <a:extLst>
            <a:ext uri="{FF2B5EF4-FFF2-40B4-BE49-F238E27FC236}">
              <a16:creationId xmlns:a16="http://schemas.microsoft.com/office/drawing/2014/main" id="{BD258A8C-BE50-42DA-8389-EA8C3D1F5D14}"/>
            </a:ext>
          </a:extLst>
        </xdr:cNvPr>
        <xdr:cNvSpPr/>
      </xdr:nvSpPr>
      <xdr:spPr>
        <a:xfrm>
          <a:off x="895349" y="5257800"/>
          <a:ext cx="12677775" cy="97059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437449</xdr:colOff>
      <xdr:row>15</xdr:row>
      <xdr:rowOff>53228</xdr:rowOff>
    </xdr:from>
    <xdr:ext cx="6671982" cy="2734235"/>
    <xdr:sp macro="" textlink="">
      <xdr:nvSpPr>
        <xdr:cNvPr id="32" name="TextBox 31">
          <a:extLst>
            <a:ext uri="{FF2B5EF4-FFF2-40B4-BE49-F238E27FC236}">
              <a16:creationId xmlns:a16="http://schemas.microsoft.com/office/drawing/2014/main" id="{4EE25044-F5D4-41F1-A557-6CD5238A0B44}"/>
            </a:ext>
          </a:extLst>
        </xdr:cNvPr>
        <xdr:cNvSpPr txBox="1"/>
      </xdr:nvSpPr>
      <xdr:spPr>
        <a:xfrm>
          <a:off x="16903793" y="6065884"/>
          <a:ext cx="6671982" cy="273423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- 247</a:t>
          </a:r>
        </a:p>
        <a:p>
          <a:endParaRPr lang="en-GB">
            <a:effectLst/>
          </a:endParaRPr>
        </a:p>
        <a:p>
          <a:r>
            <a:rPr lang="en-GB">
              <a:effectLst/>
            </a:rPr>
            <a:t>Previously</a:t>
          </a:r>
          <a:r>
            <a:rPr lang="en-GB" baseline="0">
              <a:effectLst/>
            </a:rPr>
            <a:t> missing " &amp; C = No". Include in the logic of the validation test.</a:t>
          </a:r>
        </a:p>
        <a:p>
          <a:endParaRPr lang="en-GB" baseline="0">
            <a:effectLst/>
          </a:endParaRPr>
        </a:p>
        <a:p>
          <a:r>
            <a:rPr lang="en-GB" b="1" u="sng">
              <a:effectLst/>
            </a:rPr>
            <a:t>V502008:</a:t>
          </a:r>
        </a:p>
        <a:p>
          <a:endParaRPr lang="en-GB">
            <a:effectLst/>
          </a:endParaRPr>
        </a:p>
        <a:p>
          <a:r>
            <a:rPr lang="en-GB">
              <a:effectLst/>
            </a:rPr>
            <a:t>Change from:</a:t>
          </a:r>
        </a:p>
        <a:p>
          <a:r>
            <a:rPr lang="en-GB">
              <a:effectLst/>
            </a:rPr>
            <a:t>FOREACH(RTN."LCR"."502A"){ME."PremiumRiskInclCat_Input_NetClaims99Pt5th" &gt; ME."PremiumRiskInclCat_Input_NetPremium"}</a:t>
          </a:r>
        </a:p>
        <a:p>
          <a:endParaRPr lang="en-GB">
            <a:effectLst/>
          </a:endParaRPr>
        </a:p>
        <a:p>
          <a:r>
            <a:rPr lang="en-GB">
              <a:effectLst/>
            </a:rPr>
            <a:t>To (PLEASE REVIEW):</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FOREACH(RTN."LCR"."502B"){IF(ISEMPTY(ME."PremiumRiskExclCat_Input_CATExposed"))THEN(TRUE)ELSE(IF(UPPER(ME."PremiumRiskExclCat_Input_CATExposed") == "FALSE")THEN(ME."PremiumRiskExclCat_Input_NetClaims99Pt5th" &gt; ME."PremiumRiskExclCat_Input_NetPremium")ELSE(TRUE))}</a:t>
          </a:r>
          <a:endParaRPr lang="en-GB">
            <a:effectLst/>
          </a:endParaRPr>
        </a:p>
      </xdr:txBody>
    </xdr:sp>
    <xdr:clientData/>
  </xdr:oneCellAnchor>
  <xdr:twoCellAnchor>
    <xdr:from>
      <xdr:col>9</xdr:col>
      <xdr:colOff>705970</xdr:colOff>
      <xdr:row>17</xdr:row>
      <xdr:rowOff>408314</xdr:rowOff>
    </xdr:from>
    <xdr:to>
      <xdr:col>10</xdr:col>
      <xdr:colOff>437449</xdr:colOff>
      <xdr:row>19</xdr:row>
      <xdr:rowOff>623677</xdr:rowOff>
    </xdr:to>
    <xdr:cxnSp macro="">
      <xdr:nvCxnSpPr>
        <xdr:cNvPr id="33" name="Straight Connector 32">
          <a:extLst>
            <a:ext uri="{FF2B5EF4-FFF2-40B4-BE49-F238E27FC236}">
              <a16:creationId xmlns:a16="http://schemas.microsoft.com/office/drawing/2014/main" id="{43ABABCC-CAC1-4EBA-893F-6661DF21B9ED}"/>
            </a:ext>
          </a:extLst>
        </xdr:cNvPr>
        <xdr:cNvCxnSpPr>
          <a:cxnSpLocks/>
          <a:stCxn id="34" idx="3"/>
          <a:endCxn id="32" idx="1"/>
        </xdr:cNvCxnSpPr>
      </xdr:nvCxnSpPr>
      <xdr:spPr>
        <a:xfrm flipV="1">
          <a:off x="16457939" y="7433002"/>
          <a:ext cx="445854" cy="122739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11205</xdr:colOff>
      <xdr:row>19</xdr:row>
      <xdr:rowOff>0</xdr:rowOff>
    </xdr:from>
    <xdr:to>
      <xdr:col>9</xdr:col>
      <xdr:colOff>705970</xdr:colOff>
      <xdr:row>20</xdr:row>
      <xdr:rowOff>616323</xdr:rowOff>
    </xdr:to>
    <xdr:sp macro="" textlink="">
      <xdr:nvSpPr>
        <xdr:cNvPr id="34" name="Rectangle 33">
          <a:extLst>
            <a:ext uri="{FF2B5EF4-FFF2-40B4-BE49-F238E27FC236}">
              <a16:creationId xmlns:a16="http://schemas.microsoft.com/office/drawing/2014/main" id="{8464C4C1-5962-4451-B2DB-1505818F3700}"/>
            </a:ext>
          </a:extLst>
        </xdr:cNvPr>
        <xdr:cNvSpPr/>
      </xdr:nvSpPr>
      <xdr:spPr>
        <a:xfrm>
          <a:off x="907676" y="8045824"/>
          <a:ext cx="12629029" cy="124385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537880</xdr:colOff>
      <xdr:row>22</xdr:row>
      <xdr:rowOff>208429</xdr:rowOff>
    </xdr:from>
    <xdr:ext cx="6678707" cy="2951630"/>
    <xdr:sp macro="" textlink="">
      <xdr:nvSpPr>
        <xdr:cNvPr id="38" name="TextBox 37">
          <a:extLst>
            <a:ext uri="{FF2B5EF4-FFF2-40B4-BE49-F238E27FC236}">
              <a16:creationId xmlns:a16="http://schemas.microsoft.com/office/drawing/2014/main" id="{01D1702F-1D24-4EE9-B528-B81468E3BD50}"/>
            </a:ext>
          </a:extLst>
        </xdr:cNvPr>
        <xdr:cNvSpPr txBox="1"/>
      </xdr:nvSpPr>
      <xdr:spPr>
        <a:xfrm>
          <a:off x="14085792" y="9509311"/>
          <a:ext cx="6678707" cy="295163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- 247</a:t>
          </a:r>
        </a:p>
        <a:p>
          <a:endParaRPr lang="en-GB">
            <a:effectLst/>
          </a:endParaRPr>
        </a:p>
        <a:p>
          <a:r>
            <a:rPr lang="en-GB">
              <a:effectLst/>
            </a:rPr>
            <a:t>Previously</a:t>
          </a:r>
          <a:r>
            <a:rPr lang="en-GB" baseline="0">
              <a:effectLst/>
            </a:rPr>
            <a:t> missing " &amp; C = No". Include in the logic of the validation test.</a:t>
          </a:r>
        </a:p>
        <a:p>
          <a:endParaRPr lang="en-GB">
            <a:effectLst/>
          </a:endParaRPr>
        </a:p>
        <a:p>
          <a:r>
            <a:rPr lang="en-GB" b="1" u="sng">
              <a:effectLst/>
            </a:rPr>
            <a:t>V502030:</a:t>
          </a:r>
        </a:p>
        <a:p>
          <a:endParaRPr lang="en-GB">
            <a:effectLst/>
          </a:endParaRPr>
        </a:p>
        <a:p>
          <a:r>
            <a:rPr lang="en-GB">
              <a:effectLst/>
            </a:rPr>
            <a:t>Change from:</a:t>
          </a:r>
        </a:p>
        <a:p>
          <a:r>
            <a:rPr lang="en-GB">
              <a:effectLst/>
            </a:rPr>
            <a:t>FOREACH(RTN."LCR"."502B"){ME."PremiumRiskInclCat_Input_AllOther_NetClaims99Pt5th" &gt; ME."PremiumRiskInclCat_Input_AllOther_NetPremium"}</a:t>
          </a:r>
        </a:p>
        <a:p>
          <a:endParaRPr lang="en-GB">
            <a:effectLst/>
          </a:endParaRPr>
        </a:p>
        <a:p>
          <a:r>
            <a:rPr lang="en-GB">
              <a:effectLst/>
            </a:rPr>
            <a:t>To </a:t>
          </a:r>
          <a:r>
            <a:rPr lang="en-GB" sz="1100">
              <a:solidFill>
                <a:schemeClr val="tx1"/>
              </a:solidFill>
              <a:effectLst/>
              <a:latin typeface="+mn-lt"/>
              <a:ea typeface="+mn-ea"/>
              <a:cs typeface="+mn-cs"/>
            </a:rPr>
            <a:t>(PLEASE REVIEW)</a:t>
          </a:r>
          <a:r>
            <a:rPr lang="en-GB">
              <a:effectLst/>
            </a:rPr>
            <a:t>:</a:t>
          </a:r>
        </a:p>
        <a:p>
          <a:r>
            <a:rPr lang="en-GB">
              <a:effectLst/>
            </a:rPr>
            <a:t>FOREACH(RTN."LCR"."502B"){IF(ISEMPTY(ME."PremiumRiskExclCat_Input_AllOther_CATExposed"))THEN(TRUE)ELSE(IF(UPPER(ME."PremiumRiskExclCat_Input_AllOther_CATExposed") == "FALSE")THEN(ME."PremiumRiskExclCat_Input_AllOther_NetClaims99Pt5th" &gt; ME."PremiumRiskExclCat_Input_AllOther_NetPremium")ELSE(TRUE))}</a:t>
          </a:r>
        </a:p>
      </xdr:txBody>
    </xdr:sp>
    <xdr:clientData/>
  </xdr:oneCellAnchor>
  <xdr:twoCellAnchor>
    <xdr:from>
      <xdr:col>9</xdr:col>
      <xdr:colOff>705970</xdr:colOff>
      <xdr:row>19</xdr:row>
      <xdr:rowOff>621926</xdr:rowOff>
    </xdr:from>
    <xdr:to>
      <xdr:col>10</xdr:col>
      <xdr:colOff>537880</xdr:colOff>
      <xdr:row>24</xdr:row>
      <xdr:rowOff>518832</xdr:rowOff>
    </xdr:to>
    <xdr:cxnSp macro="">
      <xdr:nvCxnSpPr>
        <xdr:cNvPr id="51" name="Straight Connector 50">
          <a:extLst>
            <a:ext uri="{FF2B5EF4-FFF2-40B4-BE49-F238E27FC236}">
              <a16:creationId xmlns:a16="http://schemas.microsoft.com/office/drawing/2014/main" id="{882766AE-151F-490A-A607-6C8EE0316629}"/>
            </a:ext>
          </a:extLst>
        </xdr:cNvPr>
        <xdr:cNvCxnSpPr>
          <a:cxnSpLocks/>
          <a:stCxn id="34" idx="3"/>
          <a:endCxn id="38" idx="1"/>
        </xdr:cNvCxnSpPr>
      </xdr:nvCxnSpPr>
      <xdr:spPr>
        <a:xfrm>
          <a:off x="13536705" y="8667750"/>
          <a:ext cx="549087" cy="231737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380719</xdr:colOff>
      <xdr:row>5</xdr:row>
      <xdr:rowOff>190500</xdr:rowOff>
    </xdr:from>
    <xdr:ext cx="3280241" cy="794724"/>
    <xdr:sp macro="" textlink="">
      <xdr:nvSpPr>
        <xdr:cNvPr id="37" name="TextBox 36">
          <a:extLst>
            <a:ext uri="{FF2B5EF4-FFF2-40B4-BE49-F238E27FC236}">
              <a16:creationId xmlns:a16="http://schemas.microsoft.com/office/drawing/2014/main" id="{7F850E47-5984-4376-9FFE-B7CDB50B80A3}"/>
            </a:ext>
          </a:extLst>
        </xdr:cNvPr>
        <xdr:cNvSpPr txBox="1"/>
      </xdr:nvSpPr>
      <xdr:spPr>
        <a:xfrm>
          <a:off x="13928631" y="2162735"/>
          <a:ext cx="3280241" cy="7947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- 118</a:t>
          </a:r>
          <a:r>
            <a:rPr lang="en-GB" sz="1100" b="1" baseline="0">
              <a:solidFill>
                <a:schemeClr val="tx1"/>
              </a:solidFill>
              <a:effectLst/>
              <a:latin typeface="+mn-lt"/>
              <a:ea typeface="+mn-ea"/>
              <a:cs typeface="+mn-cs"/>
            </a:rPr>
            <a:t> (reopened)</a:t>
          </a:r>
          <a:endParaRPr lang="en-GB" sz="1100" b="1">
            <a:solidFill>
              <a:schemeClr val="tx1"/>
            </a:solidFill>
            <a:effectLst/>
            <a:latin typeface="+mn-lt"/>
            <a:ea typeface="+mn-ea"/>
            <a:cs typeface="+mn-cs"/>
          </a:endParaRPr>
        </a:p>
        <a:p>
          <a:endParaRPr lang="en-GB">
            <a:effectLst/>
          </a:endParaRPr>
        </a:p>
        <a:p>
          <a:r>
            <a:rPr lang="en-GB" sz="1100" b="1">
              <a:solidFill>
                <a:schemeClr val="tx1"/>
              </a:solidFill>
              <a:effectLst/>
              <a:latin typeface="+mn-lt"/>
              <a:ea typeface="+mn-ea"/>
              <a:cs typeface="+mn-cs"/>
            </a:rPr>
            <a:t>Warning is not working properly</a:t>
          </a:r>
          <a:r>
            <a:rPr lang="en-GB" sz="1100" b="1" baseline="0">
              <a:solidFill>
                <a:schemeClr val="tx1"/>
              </a:solidFill>
              <a:effectLst/>
              <a:latin typeface="+mn-lt"/>
              <a:ea typeface="+mn-ea"/>
              <a:cs typeface="+mn-cs"/>
            </a:rPr>
            <a:t> in MDC. Reverse signage in Validation Expression.</a:t>
          </a:r>
          <a:endParaRPr lang="en-GB">
            <a:effectLst/>
          </a:endParaRPr>
        </a:p>
      </xdr:txBody>
    </xdr:sp>
    <xdr:clientData/>
  </xdr:oneCellAnchor>
  <xdr:twoCellAnchor>
    <xdr:from>
      <xdr:col>10</xdr:col>
      <xdr:colOff>22412</xdr:colOff>
      <xdr:row>6</xdr:row>
      <xdr:rowOff>195543</xdr:rowOff>
    </xdr:from>
    <xdr:to>
      <xdr:col>10</xdr:col>
      <xdr:colOff>380719</xdr:colOff>
      <xdr:row>6</xdr:row>
      <xdr:rowOff>206862</xdr:rowOff>
    </xdr:to>
    <xdr:cxnSp macro="">
      <xdr:nvCxnSpPr>
        <xdr:cNvPr id="39" name="Straight Connector 38">
          <a:extLst>
            <a:ext uri="{FF2B5EF4-FFF2-40B4-BE49-F238E27FC236}">
              <a16:creationId xmlns:a16="http://schemas.microsoft.com/office/drawing/2014/main" id="{D034B604-1360-47B4-B6F7-B91D862AB182}"/>
            </a:ext>
          </a:extLst>
        </xdr:cNvPr>
        <xdr:cNvCxnSpPr>
          <a:stCxn id="40" idx="3"/>
          <a:endCxn id="37" idx="1"/>
        </xdr:cNvCxnSpPr>
      </xdr:nvCxnSpPr>
      <xdr:spPr>
        <a:xfrm>
          <a:off x="13570324" y="2548778"/>
          <a:ext cx="358307" cy="1131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xdr:colOff>
      <xdr:row>5</xdr:row>
      <xdr:rowOff>379879</xdr:rowOff>
    </xdr:from>
    <xdr:to>
      <xdr:col>10</xdr:col>
      <xdr:colOff>22412</xdr:colOff>
      <xdr:row>7</xdr:row>
      <xdr:rowOff>11206</xdr:rowOff>
    </xdr:to>
    <xdr:sp macro="" textlink="">
      <xdr:nvSpPr>
        <xdr:cNvPr id="40" name="Rectangle 39">
          <a:extLst>
            <a:ext uri="{FF2B5EF4-FFF2-40B4-BE49-F238E27FC236}">
              <a16:creationId xmlns:a16="http://schemas.microsoft.com/office/drawing/2014/main" id="{C1121AAE-E7C0-4031-9529-F710AA6B9FC1}"/>
            </a:ext>
          </a:extLst>
        </xdr:cNvPr>
        <xdr:cNvSpPr/>
      </xdr:nvSpPr>
      <xdr:spPr>
        <a:xfrm>
          <a:off x="896470" y="2352114"/>
          <a:ext cx="12673854" cy="39332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11205</xdr:colOff>
      <xdr:row>9</xdr:row>
      <xdr:rowOff>22413</xdr:rowOff>
    </xdr:from>
    <xdr:to>
      <xdr:col>10</xdr:col>
      <xdr:colOff>0</xdr:colOff>
      <xdr:row>9</xdr:row>
      <xdr:rowOff>369795</xdr:rowOff>
    </xdr:to>
    <xdr:sp macro="" textlink="">
      <xdr:nvSpPr>
        <xdr:cNvPr id="43" name="Rectangle 42">
          <a:extLst>
            <a:ext uri="{FF2B5EF4-FFF2-40B4-BE49-F238E27FC236}">
              <a16:creationId xmlns:a16="http://schemas.microsoft.com/office/drawing/2014/main" id="{0DF9F62F-36ED-43BA-BD84-934143BABE53}"/>
            </a:ext>
          </a:extLst>
        </xdr:cNvPr>
        <xdr:cNvSpPr/>
      </xdr:nvSpPr>
      <xdr:spPr>
        <a:xfrm>
          <a:off x="907676" y="3518648"/>
          <a:ext cx="12640236" cy="34738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11205</xdr:colOff>
      <xdr:row>12</xdr:row>
      <xdr:rowOff>22413</xdr:rowOff>
    </xdr:from>
    <xdr:to>
      <xdr:col>10</xdr:col>
      <xdr:colOff>0</xdr:colOff>
      <xdr:row>12</xdr:row>
      <xdr:rowOff>369795</xdr:rowOff>
    </xdr:to>
    <xdr:sp macro="" textlink="">
      <xdr:nvSpPr>
        <xdr:cNvPr id="44" name="Rectangle 43">
          <a:extLst>
            <a:ext uri="{FF2B5EF4-FFF2-40B4-BE49-F238E27FC236}">
              <a16:creationId xmlns:a16="http://schemas.microsoft.com/office/drawing/2014/main" id="{9C2143BD-CB80-49DA-A1C2-3ADFC4964C17}"/>
            </a:ext>
          </a:extLst>
        </xdr:cNvPr>
        <xdr:cNvSpPr/>
      </xdr:nvSpPr>
      <xdr:spPr>
        <a:xfrm>
          <a:off x="907676" y="3518648"/>
          <a:ext cx="12640236" cy="34738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11205</xdr:colOff>
      <xdr:row>15</xdr:row>
      <xdr:rowOff>22413</xdr:rowOff>
    </xdr:from>
    <xdr:to>
      <xdr:col>10</xdr:col>
      <xdr:colOff>0</xdr:colOff>
      <xdr:row>15</xdr:row>
      <xdr:rowOff>369795</xdr:rowOff>
    </xdr:to>
    <xdr:sp macro="" textlink="">
      <xdr:nvSpPr>
        <xdr:cNvPr id="45" name="Rectangle 44">
          <a:extLst>
            <a:ext uri="{FF2B5EF4-FFF2-40B4-BE49-F238E27FC236}">
              <a16:creationId xmlns:a16="http://schemas.microsoft.com/office/drawing/2014/main" id="{A804F49B-32AC-4235-B190-3D8EFEA1CC03}"/>
            </a:ext>
          </a:extLst>
        </xdr:cNvPr>
        <xdr:cNvSpPr/>
      </xdr:nvSpPr>
      <xdr:spPr>
        <a:xfrm>
          <a:off x="907676" y="4661648"/>
          <a:ext cx="12640236" cy="34738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11205</xdr:colOff>
      <xdr:row>18</xdr:row>
      <xdr:rowOff>22412</xdr:rowOff>
    </xdr:from>
    <xdr:to>
      <xdr:col>10</xdr:col>
      <xdr:colOff>0</xdr:colOff>
      <xdr:row>18</xdr:row>
      <xdr:rowOff>511967</xdr:rowOff>
    </xdr:to>
    <xdr:sp macro="" textlink="">
      <xdr:nvSpPr>
        <xdr:cNvPr id="46" name="Rectangle 45">
          <a:extLst>
            <a:ext uri="{FF2B5EF4-FFF2-40B4-BE49-F238E27FC236}">
              <a16:creationId xmlns:a16="http://schemas.microsoft.com/office/drawing/2014/main" id="{9E874528-FFC8-4808-A7F4-2259E72DB97C}"/>
            </a:ext>
          </a:extLst>
        </xdr:cNvPr>
        <xdr:cNvSpPr/>
      </xdr:nvSpPr>
      <xdr:spPr>
        <a:xfrm>
          <a:off x="904174" y="7678131"/>
          <a:ext cx="15562170" cy="48955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0</xdr:colOff>
      <xdr:row>9</xdr:row>
      <xdr:rowOff>196104</xdr:rowOff>
    </xdr:from>
    <xdr:to>
      <xdr:col>11</xdr:col>
      <xdr:colOff>162207</xdr:colOff>
      <xdr:row>12</xdr:row>
      <xdr:rowOff>82967</xdr:rowOff>
    </xdr:to>
    <xdr:cxnSp macro="">
      <xdr:nvCxnSpPr>
        <xdr:cNvPr id="52" name="Straight Connector 51">
          <a:extLst>
            <a:ext uri="{FF2B5EF4-FFF2-40B4-BE49-F238E27FC236}">
              <a16:creationId xmlns:a16="http://schemas.microsoft.com/office/drawing/2014/main" id="{8C4FC5E3-7BDC-4893-BD1F-9F8A9E17D820}"/>
            </a:ext>
          </a:extLst>
        </xdr:cNvPr>
        <xdr:cNvCxnSpPr>
          <a:cxnSpLocks/>
          <a:stCxn id="43" idx="3"/>
          <a:endCxn id="53" idx="1"/>
        </xdr:cNvCxnSpPr>
      </xdr:nvCxnSpPr>
      <xdr:spPr>
        <a:xfrm>
          <a:off x="13547912" y="3692339"/>
          <a:ext cx="767324" cy="102986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11</xdr:col>
      <xdr:colOff>162207</xdr:colOff>
      <xdr:row>11</xdr:row>
      <xdr:rowOff>66605</xdr:rowOff>
    </xdr:from>
    <xdr:ext cx="3280241" cy="794724"/>
    <xdr:sp macro="" textlink="">
      <xdr:nvSpPr>
        <xdr:cNvPr id="53" name="TextBox 52">
          <a:extLst>
            <a:ext uri="{FF2B5EF4-FFF2-40B4-BE49-F238E27FC236}">
              <a16:creationId xmlns:a16="http://schemas.microsoft.com/office/drawing/2014/main" id="{2ED8F61A-4A78-4258-B7A7-55CD9B9E1F0A}"/>
            </a:ext>
          </a:extLst>
        </xdr:cNvPr>
        <xdr:cNvSpPr txBox="1"/>
      </xdr:nvSpPr>
      <xdr:spPr>
        <a:xfrm>
          <a:off x="14315236" y="4324840"/>
          <a:ext cx="3280241" cy="7947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- 309</a:t>
          </a:r>
        </a:p>
        <a:p>
          <a:endParaRPr lang="en-GB">
            <a:effectLst/>
          </a:endParaRPr>
        </a:p>
        <a:p>
          <a:r>
            <a:rPr lang="en-GB" sz="1100" b="1">
              <a:solidFill>
                <a:schemeClr val="tx1"/>
              </a:solidFill>
              <a:effectLst/>
              <a:latin typeface="+mn-lt"/>
              <a:ea typeface="+mn-ea"/>
              <a:cs typeface="+mn-cs"/>
            </a:rPr>
            <a:t>Warning is missing from MDC</a:t>
          </a:r>
          <a:endParaRPr lang="en-GB">
            <a:effectLst/>
          </a:endParaRPr>
        </a:p>
      </xdr:txBody>
    </xdr:sp>
    <xdr:clientData/>
  </xdr:oneCellAnchor>
  <xdr:twoCellAnchor>
    <xdr:from>
      <xdr:col>10</xdr:col>
      <xdr:colOff>0</xdr:colOff>
      <xdr:row>12</xdr:row>
      <xdr:rowOff>82967</xdr:rowOff>
    </xdr:from>
    <xdr:to>
      <xdr:col>11</xdr:col>
      <xdr:colOff>162207</xdr:colOff>
      <xdr:row>12</xdr:row>
      <xdr:rowOff>196104</xdr:rowOff>
    </xdr:to>
    <xdr:cxnSp macro="">
      <xdr:nvCxnSpPr>
        <xdr:cNvPr id="54" name="Straight Connector 53">
          <a:extLst>
            <a:ext uri="{FF2B5EF4-FFF2-40B4-BE49-F238E27FC236}">
              <a16:creationId xmlns:a16="http://schemas.microsoft.com/office/drawing/2014/main" id="{BB8C0799-1666-47E1-A378-EB6FE7A95E48}"/>
            </a:ext>
          </a:extLst>
        </xdr:cNvPr>
        <xdr:cNvCxnSpPr>
          <a:stCxn id="44" idx="3"/>
          <a:endCxn id="53" idx="1"/>
        </xdr:cNvCxnSpPr>
      </xdr:nvCxnSpPr>
      <xdr:spPr>
        <a:xfrm flipV="1">
          <a:off x="13547912" y="4722202"/>
          <a:ext cx="767324" cy="11313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0</xdr:colOff>
      <xdr:row>12</xdr:row>
      <xdr:rowOff>82967</xdr:rowOff>
    </xdr:from>
    <xdr:to>
      <xdr:col>11</xdr:col>
      <xdr:colOff>162207</xdr:colOff>
      <xdr:row>15</xdr:row>
      <xdr:rowOff>196104</xdr:rowOff>
    </xdr:to>
    <xdr:cxnSp macro="">
      <xdr:nvCxnSpPr>
        <xdr:cNvPr id="55" name="Straight Connector 54">
          <a:extLst>
            <a:ext uri="{FF2B5EF4-FFF2-40B4-BE49-F238E27FC236}">
              <a16:creationId xmlns:a16="http://schemas.microsoft.com/office/drawing/2014/main" id="{442CA44E-30B8-4371-8F51-02B9CD565136}"/>
            </a:ext>
          </a:extLst>
        </xdr:cNvPr>
        <xdr:cNvCxnSpPr>
          <a:cxnSpLocks/>
          <a:stCxn id="45" idx="3"/>
          <a:endCxn id="53" idx="1"/>
        </xdr:cNvCxnSpPr>
      </xdr:nvCxnSpPr>
      <xdr:spPr>
        <a:xfrm flipV="1">
          <a:off x="13547912" y="4722202"/>
          <a:ext cx="767324" cy="150266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0</xdr:colOff>
      <xdr:row>12</xdr:row>
      <xdr:rowOff>82967</xdr:rowOff>
    </xdr:from>
    <xdr:to>
      <xdr:col>11</xdr:col>
      <xdr:colOff>162207</xdr:colOff>
      <xdr:row>18</xdr:row>
      <xdr:rowOff>267190</xdr:rowOff>
    </xdr:to>
    <xdr:cxnSp macro="">
      <xdr:nvCxnSpPr>
        <xdr:cNvPr id="56" name="Straight Connector 55">
          <a:extLst>
            <a:ext uri="{FF2B5EF4-FFF2-40B4-BE49-F238E27FC236}">
              <a16:creationId xmlns:a16="http://schemas.microsoft.com/office/drawing/2014/main" id="{708D16C6-3E9E-4F05-924D-658C51DE5415}"/>
            </a:ext>
          </a:extLst>
        </xdr:cNvPr>
        <xdr:cNvCxnSpPr>
          <a:cxnSpLocks/>
          <a:stCxn id="46" idx="3"/>
          <a:endCxn id="53" idx="1"/>
        </xdr:cNvCxnSpPr>
      </xdr:nvCxnSpPr>
      <xdr:spPr>
        <a:xfrm flipV="1">
          <a:off x="16466344" y="4714498"/>
          <a:ext cx="769426" cy="320841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773906</xdr:colOff>
      <xdr:row>0</xdr:row>
      <xdr:rowOff>47625</xdr:rowOff>
    </xdr:from>
    <xdr:ext cx="2089616" cy="806122"/>
    <xdr:sp macro="" textlink="">
      <xdr:nvSpPr>
        <xdr:cNvPr id="62" name="TextBox 61">
          <a:extLst>
            <a:ext uri="{FF2B5EF4-FFF2-40B4-BE49-F238E27FC236}">
              <a16:creationId xmlns:a16="http://schemas.microsoft.com/office/drawing/2014/main" id="{C177F2A6-61E5-48E4-BA21-6C799942F21D}"/>
            </a:ext>
          </a:extLst>
        </xdr:cNvPr>
        <xdr:cNvSpPr txBox="1"/>
      </xdr:nvSpPr>
      <xdr:spPr>
        <a:xfrm>
          <a:off x="10858500" y="47625"/>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twoCellAnchor>
    <xdr:from>
      <xdr:col>1</xdr:col>
      <xdr:colOff>11205</xdr:colOff>
      <xdr:row>21</xdr:row>
      <xdr:rowOff>11907</xdr:rowOff>
    </xdr:from>
    <xdr:to>
      <xdr:col>9</xdr:col>
      <xdr:colOff>705970</xdr:colOff>
      <xdr:row>21</xdr:row>
      <xdr:rowOff>616323</xdr:rowOff>
    </xdr:to>
    <xdr:sp macro="" textlink="">
      <xdr:nvSpPr>
        <xdr:cNvPr id="63" name="Rectangle 62">
          <a:extLst>
            <a:ext uri="{FF2B5EF4-FFF2-40B4-BE49-F238E27FC236}">
              <a16:creationId xmlns:a16="http://schemas.microsoft.com/office/drawing/2014/main" id="{C1391350-4FB2-4C7A-8EE5-065451104780}"/>
            </a:ext>
          </a:extLst>
        </xdr:cNvPr>
        <xdr:cNvSpPr/>
      </xdr:nvSpPr>
      <xdr:spPr>
        <a:xfrm>
          <a:off x="904174" y="9310688"/>
          <a:ext cx="15553765" cy="60441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47069</xdr:colOff>
      <xdr:row>20</xdr:row>
      <xdr:rowOff>288622</xdr:rowOff>
    </xdr:from>
    <xdr:ext cx="3280241" cy="794724"/>
    <xdr:sp macro="" textlink="">
      <xdr:nvSpPr>
        <xdr:cNvPr id="66" name="TextBox 65">
          <a:extLst>
            <a:ext uri="{FF2B5EF4-FFF2-40B4-BE49-F238E27FC236}">
              <a16:creationId xmlns:a16="http://schemas.microsoft.com/office/drawing/2014/main" id="{B2AF509C-3F9E-4399-94AC-138D6B13F16A}"/>
            </a:ext>
          </a:extLst>
        </xdr:cNvPr>
        <xdr:cNvSpPr txBox="1"/>
      </xdr:nvSpPr>
      <xdr:spPr>
        <a:xfrm>
          <a:off x="17120632" y="9087341"/>
          <a:ext cx="3280241" cy="7947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- 306</a:t>
          </a:r>
        </a:p>
        <a:p>
          <a:endParaRPr lang="en-GB">
            <a:effectLst/>
          </a:endParaRPr>
        </a:p>
        <a:p>
          <a:r>
            <a:rPr lang="en-GB" sz="1100" b="1">
              <a:solidFill>
                <a:schemeClr val="tx1"/>
              </a:solidFill>
              <a:effectLst/>
              <a:latin typeface="+mn-lt"/>
              <a:ea typeface="+mn-ea"/>
              <a:cs typeface="+mn-cs"/>
            </a:rPr>
            <a:t>Warning is missing from MDC</a:t>
          </a:r>
          <a:endParaRPr lang="en-GB">
            <a:effectLst/>
          </a:endParaRPr>
        </a:p>
      </xdr:txBody>
    </xdr:sp>
    <xdr:clientData/>
  </xdr:oneCellAnchor>
  <xdr:twoCellAnchor>
    <xdr:from>
      <xdr:col>9</xdr:col>
      <xdr:colOff>705970</xdr:colOff>
      <xdr:row>21</xdr:row>
      <xdr:rowOff>54953</xdr:rowOff>
    </xdr:from>
    <xdr:to>
      <xdr:col>11</xdr:col>
      <xdr:colOff>47069</xdr:colOff>
      <xdr:row>21</xdr:row>
      <xdr:rowOff>314115</xdr:rowOff>
    </xdr:to>
    <xdr:cxnSp macro="">
      <xdr:nvCxnSpPr>
        <xdr:cNvPr id="67" name="Straight Connector 66">
          <a:extLst>
            <a:ext uri="{FF2B5EF4-FFF2-40B4-BE49-F238E27FC236}">
              <a16:creationId xmlns:a16="http://schemas.microsoft.com/office/drawing/2014/main" id="{8885E0B6-1594-45BB-A689-26F83C263F0F}"/>
            </a:ext>
          </a:extLst>
        </xdr:cNvPr>
        <xdr:cNvCxnSpPr>
          <a:cxnSpLocks/>
          <a:stCxn id="63" idx="3"/>
          <a:endCxn id="66" idx="1"/>
        </xdr:cNvCxnSpPr>
      </xdr:nvCxnSpPr>
      <xdr:spPr>
        <a:xfrm flipV="1">
          <a:off x="16457939" y="9484703"/>
          <a:ext cx="662693" cy="25916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476251</xdr:colOff>
      <xdr:row>74</xdr:row>
      <xdr:rowOff>66675</xdr:rowOff>
    </xdr:from>
    <xdr:to>
      <xdr:col>6</xdr:col>
      <xdr:colOff>1045126</xdr:colOff>
      <xdr:row>89</xdr:row>
      <xdr:rowOff>89175</xdr:rowOff>
    </xdr:to>
    <xdr:graphicFrame macro="">
      <xdr:nvGraphicFramePr>
        <xdr:cNvPr id="2" name="Chart 3">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476250</xdr:colOff>
      <xdr:row>74</xdr:row>
      <xdr:rowOff>66675</xdr:rowOff>
    </xdr:from>
    <xdr:to>
      <xdr:col>10</xdr:col>
      <xdr:colOff>573000</xdr:colOff>
      <xdr:row>89</xdr:row>
      <xdr:rowOff>89175</xdr:rowOff>
    </xdr:to>
    <xdr:graphicFrame macro="">
      <xdr:nvGraphicFramePr>
        <xdr:cNvPr id="3" name="Chart 5">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485775</xdr:colOff>
      <xdr:row>95</xdr:row>
      <xdr:rowOff>104775</xdr:rowOff>
    </xdr:from>
    <xdr:to>
      <xdr:col>7</xdr:col>
      <xdr:colOff>6900</xdr:colOff>
      <xdr:row>110</xdr:row>
      <xdr:rowOff>127275</xdr:rowOff>
    </xdr:to>
    <xdr:graphicFrame macro="">
      <xdr:nvGraphicFramePr>
        <xdr:cNvPr id="4" name="Chart 6">
          <a:extLst>
            <a:ext uri="{FF2B5EF4-FFF2-40B4-BE49-F238E27FC236}">
              <a16:creationId xmlns:a16="http://schemas.microsoft.com/office/drawing/2014/main" id="{00000000-0008-0000-1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457199</xdr:colOff>
      <xdr:row>115</xdr:row>
      <xdr:rowOff>171451</xdr:rowOff>
    </xdr:from>
    <xdr:to>
      <xdr:col>6</xdr:col>
      <xdr:colOff>1026074</xdr:colOff>
      <xdr:row>131</xdr:row>
      <xdr:rowOff>3451</xdr:rowOff>
    </xdr:to>
    <xdr:graphicFrame macro="">
      <xdr:nvGraphicFramePr>
        <xdr:cNvPr id="5" name="Chart 7">
          <a:extLst>
            <a:ext uri="{FF2B5EF4-FFF2-40B4-BE49-F238E27FC236}">
              <a16:creationId xmlns:a16="http://schemas.microsoft.com/office/drawing/2014/main" id="{00000000-0008-0000-1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485775</xdr:colOff>
      <xdr:row>95</xdr:row>
      <xdr:rowOff>104775</xdr:rowOff>
    </xdr:from>
    <xdr:to>
      <xdr:col>10</xdr:col>
      <xdr:colOff>582525</xdr:colOff>
      <xdr:row>110</xdr:row>
      <xdr:rowOff>127275</xdr:rowOff>
    </xdr:to>
    <xdr:graphicFrame macro="">
      <xdr:nvGraphicFramePr>
        <xdr:cNvPr id="6" name="Chart 8">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457200</xdr:colOff>
      <xdr:row>115</xdr:row>
      <xdr:rowOff>171450</xdr:rowOff>
    </xdr:from>
    <xdr:to>
      <xdr:col>10</xdr:col>
      <xdr:colOff>553950</xdr:colOff>
      <xdr:row>131</xdr:row>
      <xdr:rowOff>3450</xdr:rowOff>
    </xdr:to>
    <xdr:graphicFrame macro="">
      <xdr:nvGraphicFramePr>
        <xdr:cNvPr id="7" name="Chart 9">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51</xdr:row>
      <xdr:rowOff>28575</xdr:rowOff>
    </xdr:from>
    <xdr:to>
      <xdr:col>8</xdr:col>
      <xdr:colOff>1028700</xdr:colOff>
      <xdr:row>60</xdr:row>
      <xdr:rowOff>114075</xdr:rowOff>
    </xdr:to>
    <xdr:graphicFrame macro="">
      <xdr:nvGraphicFramePr>
        <xdr:cNvPr id="8" name="Chart 2">
          <a:extLst>
            <a:ext uri="{FF2B5EF4-FFF2-40B4-BE49-F238E27FC236}">
              <a16:creationId xmlns:a16="http://schemas.microsoft.com/office/drawing/2014/main" id="{00000000-0008-0000-1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oneCellAnchor>
    <xdr:from>
      <xdr:col>12</xdr:col>
      <xdr:colOff>659187</xdr:colOff>
      <xdr:row>65</xdr:row>
      <xdr:rowOff>89084</xdr:rowOff>
    </xdr:from>
    <xdr:ext cx="2750201" cy="922246"/>
    <xdr:sp macro="" textlink="">
      <xdr:nvSpPr>
        <xdr:cNvPr id="10" name="TextBox 9">
          <a:extLst>
            <a:ext uri="{FF2B5EF4-FFF2-40B4-BE49-F238E27FC236}">
              <a16:creationId xmlns:a16="http://schemas.microsoft.com/office/drawing/2014/main" id="{291156F2-72B0-4E13-BAAA-EEF2C5BD5B5E}"/>
            </a:ext>
          </a:extLst>
        </xdr:cNvPr>
        <xdr:cNvSpPr txBox="1"/>
      </xdr:nvSpPr>
      <xdr:spPr>
        <a:xfrm>
          <a:off x="14222787" y="22491884"/>
          <a:ext cx="2750201" cy="92224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whole Question</a:t>
          </a:r>
          <a:r>
            <a:rPr lang="en-GB" sz="1100" b="1" baseline="0">
              <a:solidFill>
                <a:schemeClr val="tx1"/>
              </a:solidFill>
              <a:effectLst/>
              <a:latin typeface="+mn-lt"/>
              <a:ea typeface="+mn-ea"/>
              <a:cs typeface="+mn-cs"/>
            </a:rPr>
            <a:t> 4</a:t>
          </a:r>
          <a:endParaRPr lang="en-GB">
            <a:effectLst/>
          </a:endParaRPr>
        </a:p>
      </xdr:txBody>
    </xdr:sp>
    <xdr:clientData/>
  </xdr:oneCellAnchor>
  <xdr:twoCellAnchor>
    <xdr:from>
      <xdr:col>12</xdr:col>
      <xdr:colOff>58829</xdr:colOff>
      <xdr:row>67</xdr:row>
      <xdr:rowOff>7844</xdr:rowOff>
    </xdr:from>
    <xdr:to>
      <xdr:col>12</xdr:col>
      <xdr:colOff>659187</xdr:colOff>
      <xdr:row>67</xdr:row>
      <xdr:rowOff>140632</xdr:rowOff>
    </xdr:to>
    <xdr:cxnSp macro="">
      <xdr:nvCxnSpPr>
        <xdr:cNvPr id="11" name="Straight Connector 10">
          <a:extLst>
            <a:ext uri="{FF2B5EF4-FFF2-40B4-BE49-F238E27FC236}">
              <a16:creationId xmlns:a16="http://schemas.microsoft.com/office/drawing/2014/main" id="{6E1C54EF-225D-482E-B1F0-26A7D93D43DE}"/>
            </a:ext>
          </a:extLst>
        </xdr:cNvPr>
        <xdr:cNvCxnSpPr>
          <a:endCxn id="10" idx="1"/>
        </xdr:cNvCxnSpPr>
      </xdr:nvCxnSpPr>
      <xdr:spPr>
        <a:xfrm>
          <a:off x="13622429" y="22820219"/>
          <a:ext cx="600358" cy="1327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76201</xdr:colOff>
      <xdr:row>64</xdr:row>
      <xdr:rowOff>161925</xdr:rowOff>
    </xdr:from>
    <xdr:to>
      <xdr:col>12</xdr:col>
      <xdr:colOff>57151</xdr:colOff>
      <xdr:row>133</xdr:row>
      <xdr:rowOff>38100</xdr:rowOff>
    </xdr:to>
    <xdr:sp macro="" textlink="">
      <xdr:nvSpPr>
        <xdr:cNvPr id="12" name="Rectangle 11">
          <a:extLst>
            <a:ext uri="{FF2B5EF4-FFF2-40B4-BE49-F238E27FC236}">
              <a16:creationId xmlns:a16="http://schemas.microsoft.com/office/drawing/2014/main" id="{D118A375-76E3-4516-A9D5-ECD854E2D4FD}"/>
            </a:ext>
          </a:extLst>
        </xdr:cNvPr>
        <xdr:cNvSpPr/>
      </xdr:nvSpPr>
      <xdr:spPr>
        <a:xfrm>
          <a:off x="76201" y="22374225"/>
          <a:ext cx="13544550" cy="1433512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10</xdr:col>
      <xdr:colOff>258295</xdr:colOff>
      <xdr:row>18</xdr:row>
      <xdr:rowOff>351304</xdr:rowOff>
    </xdr:from>
    <xdr:ext cx="3019425" cy="962025"/>
    <xdr:sp macro="" textlink="">
      <xdr:nvSpPr>
        <xdr:cNvPr id="15" name="TextBox 14">
          <a:extLst>
            <a:ext uri="{FF2B5EF4-FFF2-40B4-BE49-F238E27FC236}">
              <a16:creationId xmlns:a16="http://schemas.microsoft.com/office/drawing/2014/main" id="{C2D66884-0D36-4AA8-9096-E596B65D5061}"/>
            </a:ext>
          </a:extLst>
        </xdr:cNvPr>
        <xdr:cNvSpPr txBox="1"/>
      </xdr:nvSpPr>
      <xdr:spPr>
        <a:xfrm>
          <a:off x="11677089" y="7220510"/>
          <a:ext cx="3019425" cy="96202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- 125</a:t>
          </a:r>
        </a:p>
        <a:p>
          <a:endParaRPr lang="en-GB" sz="1100" b="0"/>
        </a:p>
        <a:p>
          <a:r>
            <a:rPr lang="en-GB" sz="1100"/>
            <a:t>Column F Total: remove validation (if &lt;&gt; 313.3 I5) </a:t>
          </a:r>
        </a:p>
        <a:p>
          <a:r>
            <a:rPr lang="en-GB" sz="1100"/>
            <a:t>Change so that F total is pre-populated from</a:t>
          </a:r>
          <a:r>
            <a:rPr lang="en-GB" sz="1100" baseline="0"/>
            <a:t> form </a:t>
          </a:r>
          <a:r>
            <a:rPr lang="en-GB" sz="1100"/>
            <a:t>313.3 I5.</a:t>
          </a:r>
        </a:p>
      </xdr:txBody>
    </xdr:sp>
    <xdr:clientData/>
  </xdr:oneCellAnchor>
  <xdr:twoCellAnchor>
    <xdr:from>
      <xdr:col>9</xdr:col>
      <xdr:colOff>104776</xdr:colOff>
      <xdr:row>19</xdr:row>
      <xdr:rowOff>389685</xdr:rowOff>
    </xdr:from>
    <xdr:to>
      <xdr:col>10</xdr:col>
      <xdr:colOff>258295</xdr:colOff>
      <xdr:row>19</xdr:row>
      <xdr:rowOff>395288</xdr:rowOff>
    </xdr:to>
    <xdr:cxnSp macro="">
      <xdr:nvCxnSpPr>
        <xdr:cNvPr id="16" name="Straight Connector 15">
          <a:extLst>
            <a:ext uri="{FF2B5EF4-FFF2-40B4-BE49-F238E27FC236}">
              <a16:creationId xmlns:a16="http://schemas.microsoft.com/office/drawing/2014/main" id="{DAD9868E-952D-45A2-854D-9999D287F571}"/>
            </a:ext>
          </a:extLst>
        </xdr:cNvPr>
        <xdr:cNvCxnSpPr>
          <a:stCxn id="17" idx="3"/>
          <a:endCxn id="15" idx="1"/>
        </xdr:cNvCxnSpPr>
      </xdr:nvCxnSpPr>
      <xdr:spPr>
        <a:xfrm>
          <a:off x="10066805" y="7695920"/>
          <a:ext cx="1610284" cy="560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1143000</xdr:colOff>
      <xdr:row>18</xdr:row>
      <xdr:rowOff>378200</xdr:rowOff>
    </xdr:from>
    <xdr:to>
      <xdr:col>9</xdr:col>
      <xdr:colOff>104776</xdr:colOff>
      <xdr:row>20</xdr:row>
      <xdr:rowOff>76199</xdr:rowOff>
    </xdr:to>
    <xdr:sp macro="" textlink="">
      <xdr:nvSpPr>
        <xdr:cNvPr id="17" name="Rectangle 16">
          <a:extLst>
            <a:ext uri="{FF2B5EF4-FFF2-40B4-BE49-F238E27FC236}">
              <a16:creationId xmlns:a16="http://schemas.microsoft.com/office/drawing/2014/main" id="{D63830D0-B470-4C24-A944-F3F0EF20A470}"/>
            </a:ext>
          </a:extLst>
        </xdr:cNvPr>
        <xdr:cNvSpPr/>
      </xdr:nvSpPr>
      <xdr:spPr>
        <a:xfrm>
          <a:off x="8705850" y="7198100"/>
          <a:ext cx="1362076" cy="78384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13</xdr:col>
      <xdr:colOff>656385</xdr:colOff>
      <xdr:row>25</xdr:row>
      <xdr:rowOff>119901</xdr:rowOff>
    </xdr:from>
    <xdr:ext cx="2750201" cy="922246"/>
    <xdr:sp macro="" textlink="">
      <xdr:nvSpPr>
        <xdr:cNvPr id="6" name="TextBox 5">
          <a:extLst>
            <a:ext uri="{FF2B5EF4-FFF2-40B4-BE49-F238E27FC236}">
              <a16:creationId xmlns:a16="http://schemas.microsoft.com/office/drawing/2014/main" id="{C37F1D10-20C9-449A-802E-D5E7269AB8B0}"/>
            </a:ext>
          </a:extLst>
        </xdr:cNvPr>
        <xdr:cNvSpPr txBox="1"/>
      </xdr:nvSpPr>
      <xdr:spPr>
        <a:xfrm>
          <a:off x="13744856" y="9532842"/>
          <a:ext cx="2750201" cy="92224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whole Question</a:t>
          </a:r>
          <a:r>
            <a:rPr lang="en-GB" sz="1100" b="1" baseline="0">
              <a:solidFill>
                <a:schemeClr val="tx1"/>
              </a:solidFill>
              <a:effectLst/>
              <a:latin typeface="+mn-lt"/>
              <a:ea typeface="+mn-ea"/>
              <a:cs typeface="+mn-cs"/>
            </a:rPr>
            <a:t> 2</a:t>
          </a:r>
          <a:endParaRPr lang="en-GB">
            <a:effectLst/>
          </a:endParaRPr>
        </a:p>
      </xdr:txBody>
    </xdr:sp>
    <xdr:clientData/>
  </xdr:oneCellAnchor>
  <xdr:twoCellAnchor>
    <xdr:from>
      <xdr:col>13</xdr:col>
      <xdr:colOff>56027</xdr:colOff>
      <xdr:row>27</xdr:row>
      <xdr:rowOff>11206</xdr:rowOff>
    </xdr:from>
    <xdr:to>
      <xdr:col>13</xdr:col>
      <xdr:colOff>656385</xdr:colOff>
      <xdr:row>27</xdr:row>
      <xdr:rowOff>143994</xdr:rowOff>
    </xdr:to>
    <xdr:cxnSp macro="">
      <xdr:nvCxnSpPr>
        <xdr:cNvPr id="7" name="Straight Connector 6">
          <a:extLst>
            <a:ext uri="{FF2B5EF4-FFF2-40B4-BE49-F238E27FC236}">
              <a16:creationId xmlns:a16="http://schemas.microsoft.com/office/drawing/2014/main" id="{7AEA417D-7674-4CE7-9358-CA30A882BFEB}"/>
            </a:ext>
          </a:extLst>
        </xdr:cNvPr>
        <xdr:cNvCxnSpPr>
          <a:endCxn id="6" idx="1"/>
        </xdr:cNvCxnSpPr>
      </xdr:nvCxnSpPr>
      <xdr:spPr>
        <a:xfrm>
          <a:off x="13144498" y="9861177"/>
          <a:ext cx="600358" cy="1327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100854</xdr:colOff>
      <xdr:row>24</xdr:row>
      <xdr:rowOff>156883</xdr:rowOff>
    </xdr:from>
    <xdr:to>
      <xdr:col>13</xdr:col>
      <xdr:colOff>44823</xdr:colOff>
      <xdr:row>76</xdr:row>
      <xdr:rowOff>56029</xdr:rowOff>
    </xdr:to>
    <xdr:sp macro="" textlink="">
      <xdr:nvSpPr>
        <xdr:cNvPr id="8" name="Rectangle 7">
          <a:extLst>
            <a:ext uri="{FF2B5EF4-FFF2-40B4-BE49-F238E27FC236}">
              <a16:creationId xmlns:a16="http://schemas.microsoft.com/office/drawing/2014/main" id="{B5006580-58B3-4BEA-98D6-0E9FB64D12EC}"/>
            </a:ext>
          </a:extLst>
        </xdr:cNvPr>
        <xdr:cNvSpPr/>
      </xdr:nvSpPr>
      <xdr:spPr>
        <a:xfrm>
          <a:off x="100854" y="9356912"/>
          <a:ext cx="13032440" cy="1485899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7" name="Picture 36" descr="clear">
          <a:extLst>
            <a:ext uri="{FF2B5EF4-FFF2-40B4-BE49-F238E27FC236}">
              <a16:creationId xmlns:a16="http://schemas.microsoft.com/office/drawing/2014/main" id="{E44C769D-6235-458F-A4AF-6DF63C321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8" name="Picture 37" descr="clear">
          <a:extLst>
            <a:ext uri="{FF2B5EF4-FFF2-40B4-BE49-F238E27FC236}">
              <a16:creationId xmlns:a16="http://schemas.microsoft.com/office/drawing/2014/main" id="{798E7E1B-0043-44B4-9C9A-7AA57AAB2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9" name="Picture 38" descr="clear">
          <a:extLst>
            <a:ext uri="{FF2B5EF4-FFF2-40B4-BE49-F238E27FC236}">
              <a16:creationId xmlns:a16="http://schemas.microsoft.com/office/drawing/2014/main" id="{A5128D1C-FE32-4832-827B-C330A9F15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40061</xdr:colOff>
      <xdr:row>25</xdr:row>
      <xdr:rowOff>41459</xdr:rowOff>
    </xdr:from>
    <xdr:ext cx="2474537" cy="844366"/>
    <xdr:sp macro="" textlink="">
      <xdr:nvSpPr>
        <xdr:cNvPr id="35" name="TextBox 34">
          <a:extLst>
            <a:ext uri="{FF2B5EF4-FFF2-40B4-BE49-F238E27FC236}">
              <a16:creationId xmlns:a16="http://schemas.microsoft.com/office/drawing/2014/main" id="{B8E52B5F-2A9B-46C0-A9D3-83D670CD2D48}"/>
            </a:ext>
          </a:extLst>
        </xdr:cNvPr>
        <xdr:cNvSpPr txBox="1"/>
      </xdr:nvSpPr>
      <xdr:spPr>
        <a:xfrm>
          <a:off x="14013236" y="7128059"/>
          <a:ext cx="2474537" cy="8443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validations (Qu 2 removed from MDC)</a:t>
          </a:r>
          <a:endParaRPr lang="en-GB">
            <a:effectLst/>
          </a:endParaRPr>
        </a:p>
      </xdr:txBody>
    </xdr:sp>
    <xdr:clientData/>
  </xdr:oneCellAnchor>
  <xdr:twoCellAnchor>
    <xdr:from>
      <xdr:col>10</xdr:col>
      <xdr:colOff>49303</xdr:colOff>
      <xdr:row>25</xdr:row>
      <xdr:rowOff>369794</xdr:rowOff>
    </xdr:from>
    <xdr:to>
      <xdr:col>11</xdr:col>
      <xdr:colOff>40061</xdr:colOff>
      <xdr:row>25</xdr:row>
      <xdr:rowOff>463642</xdr:rowOff>
    </xdr:to>
    <xdr:cxnSp macro="">
      <xdr:nvCxnSpPr>
        <xdr:cNvPr id="36" name="Straight Connector 35">
          <a:extLst>
            <a:ext uri="{FF2B5EF4-FFF2-40B4-BE49-F238E27FC236}">
              <a16:creationId xmlns:a16="http://schemas.microsoft.com/office/drawing/2014/main" id="{FBAE64F0-DBD3-45B7-8AC1-7EFEFE371570}"/>
            </a:ext>
          </a:extLst>
        </xdr:cNvPr>
        <xdr:cNvCxnSpPr>
          <a:endCxn id="35" idx="1"/>
        </xdr:cNvCxnSpPr>
      </xdr:nvCxnSpPr>
      <xdr:spPr>
        <a:xfrm>
          <a:off x="13412878" y="7456394"/>
          <a:ext cx="600358" cy="9384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25</xdr:row>
      <xdr:rowOff>0</xdr:rowOff>
    </xdr:from>
    <xdr:to>
      <xdr:col>10</xdr:col>
      <xdr:colOff>47625</xdr:colOff>
      <xdr:row>40</xdr:row>
      <xdr:rowOff>66675</xdr:rowOff>
    </xdr:to>
    <xdr:sp macro="" textlink="">
      <xdr:nvSpPr>
        <xdr:cNvPr id="40" name="Rectangle 39">
          <a:extLst>
            <a:ext uri="{FF2B5EF4-FFF2-40B4-BE49-F238E27FC236}">
              <a16:creationId xmlns:a16="http://schemas.microsoft.com/office/drawing/2014/main" id="{F23F976B-039C-4A8E-B753-5120C5F439E1}"/>
            </a:ext>
          </a:extLst>
        </xdr:cNvPr>
        <xdr:cNvSpPr/>
      </xdr:nvSpPr>
      <xdr:spPr>
        <a:xfrm>
          <a:off x="895350" y="7086600"/>
          <a:ext cx="12515850" cy="1042035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224959</xdr:colOff>
      <xdr:row>21</xdr:row>
      <xdr:rowOff>609600</xdr:rowOff>
    </xdr:from>
    <xdr:ext cx="3280241" cy="865654"/>
    <xdr:sp macro="" textlink="">
      <xdr:nvSpPr>
        <xdr:cNvPr id="50" name="TextBox 49">
          <a:extLst>
            <a:ext uri="{FF2B5EF4-FFF2-40B4-BE49-F238E27FC236}">
              <a16:creationId xmlns:a16="http://schemas.microsoft.com/office/drawing/2014/main" id="{616D4302-9212-4F7A-9A47-7B67B6810CB3}"/>
            </a:ext>
          </a:extLst>
        </xdr:cNvPr>
        <xdr:cNvSpPr txBox="1"/>
      </xdr:nvSpPr>
      <xdr:spPr>
        <a:xfrm>
          <a:off x="13588534" y="5238750"/>
          <a:ext cx="3280241" cy="86565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- 125</a:t>
          </a:r>
        </a:p>
        <a:p>
          <a:endParaRPr lang="en-GB">
            <a:effectLst/>
          </a:endParaRPr>
        </a:p>
        <a:p>
          <a:r>
            <a:rPr lang="en-GB" sz="1100" b="1">
              <a:solidFill>
                <a:schemeClr val="tx1"/>
              </a:solidFill>
              <a:effectLst/>
              <a:latin typeface="+mn-lt"/>
              <a:ea typeface="+mn-ea"/>
              <a:cs typeface="+mn-cs"/>
            </a:rPr>
            <a:t>Change validation (v: if F Total &lt;&gt; 313.3 I5) to pre-populate (F Total = 313.3 I5)</a:t>
          </a:r>
          <a:endParaRPr lang="en-GB">
            <a:effectLst/>
          </a:endParaRPr>
        </a:p>
      </xdr:txBody>
    </xdr:sp>
    <xdr:clientData/>
  </xdr:oneCellAnchor>
  <xdr:twoCellAnchor>
    <xdr:from>
      <xdr:col>10</xdr:col>
      <xdr:colOff>19050</xdr:colOff>
      <xdr:row>22</xdr:row>
      <xdr:rowOff>411396</xdr:rowOff>
    </xdr:from>
    <xdr:to>
      <xdr:col>10</xdr:col>
      <xdr:colOff>224959</xdr:colOff>
      <xdr:row>23</xdr:row>
      <xdr:rowOff>39290</xdr:rowOff>
    </xdr:to>
    <xdr:cxnSp macro="">
      <xdr:nvCxnSpPr>
        <xdr:cNvPr id="51" name="Straight Connector 50">
          <a:extLst>
            <a:ext uri="{FF2B5EF4-FFF2-40B4-BE49-F238E27FC236}">
              <a16:creationId xmlns:a16="http://schemas.microsoft.com/office/drawing/2014/main" id="{42FF872C-D049-4C89-BEEF-4B120FFA48D8}"/>
            </a:ext>
          </a:extLst>
        </xdr:cNvPr>
        <xdr:cNvCxnSpPr>
          <a:stCxn id="52" idx="3"/>
          <a:endCxn id="50" idx="1"/>
        </xdr:cNvCxnSpPr>
      </xdr:nvCxnSpPr>
      <xdr:spPr>
        <a:xfrm flipV="1">
          <a:off x="16318706" y="9841146"/>
          <a:ext cx="205909" cy="19939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857250</xdr:colOff>
      <xdr:row>21</xdr:row>
      <xdr:rowOff>631030</xdr:rowOff>
    </xdr:from>
    <xdr:to>
      <xdr:col>10</xdr:col>
      <xdr:colOff>19050</xdr:colOff>
      <xdr:row>24</xdr:row>
      <xdr:rowOff>19049</xdr:rowOff>
    </xdr:to>
    <xdr:sp macro="" textlink="">
      <xdr:nvSpPr>
        <xdr:cNvPr id="52" name="Rectangle 51">
          <a:extLst>
            <a:ext uri="{FF2B5EF4-FFF2-40B4-BE49-F238E27FC236}">
              <a16:creationId xmlns:a16="http://schemas.microsoft.com/office/drawing/2014/main" id="{5F88329C-CA4A-484F-9B4B-68A5960C2931}"/>
            </a:ext>
          </a:extLst>
        </xdr:cNvPr>
        <xdr:cNvSpPr/>
      </xdr:nvSpPr>
      <xdr:spPr>
        <a:xfrm>
          <a:off x="857250" y="9429749"/>
          <a:ext cx="15461456" cy="122158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535501</xdr:colOff>
      <xdr:row>5</xdr:row>
      <xdr:rowOff>214312</xdr:rowOff>
    </xdr:from>
    <xdr:ext cx="3243535" cy="794724"/>
    <xdr:sp macro="" textlink="">
      <xdr:nvSpPr>
        <xdr:cNvPr id="41" name="TextBox 40">
          <a:extLst>
            <a:ext uri="{FF2B5EF4-FFF2-40B4-BE49-F238E27FC236}">
              <a16:creationId xmlns:a16="http://schemas.microsoft.com/office/drawing/2014/main" id="{2160A78D-0608-4935-ADA0-292770DB2326}"/>
            </a:ext>
          </a:extLst>
        </xdr:cNvPr>
        <xdr:cNvSpPr txBox="1"/>
      </xdr:nvSpPr>
      <xdr:spPr>
        <a:xfrm>
          <a:off x="13882407" y="2178843"/>
          <a:ext cx="3243535" cy="7947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- 118</a:t>
          </a:r>
          <a:r>
            <a:rPr lang="en-GB" sz="1100" b="1" baseline="0">
              <a:solidFill>
                <a:schemeClr val="tx1"/>
              </a:solidFill>
              <a:effectLst/>
              <a:latin typeface="+mn-lt"/>
              <a:ea typeface="+mn-ea"/>
              <a:cs typeface="+mn-cs"/>
            </a:rPr>
            <a:t> (reopened)</a:t>
          </a:r>
          <a:endParaRPr lang="en-GB" sz="1100" b="1">
            <a:solidFill>
              <a:schemeClr val="tx1"/>
            </a:solidFill>
            <a:effectLst/>
            <a:latin typeface="+mn-lt"/>
            <a:ea typeface="+mn-ea"/>
            <a:cs typeface="+mn-cs"/>
          </a:endParaRPr>
        </a:p>
        <a:p>
          <a:endParaRPr lang="en-GB">
            <a:effectLst/>
          </a:endParaRPr>
        </a:p>
        <a:p>
          <a:r>
            <a:rPr lang="en-GB" sz="1100" b="1">
              <a:solidFill>
                <a:schemeClr val="tx1"/>
              </a:solidFill>
              <a:effectLst/>
              <a:latin typeface="+mn-lt"/>
              <a:ea typeface="+mn-ea"/>
              <a:cs typeface="+mn-cs"/>
            </a:rPr>
            <a:t>Warning is not working properly</a:t>
          </a:r>
          <a:r>
            <a:rPr lang="en-GB" sz="1100" b="1" baseline="0">
              <a:solidFill>
                <a:schemeClr val="tx1"/>
              </a:solidFill>
              <a:effectLst/>
              <a:latin typeface="+mn-lt"/>
              <a:ea typeface="+mn-ea"/>
              <a:cs typeface="+mn-cs"/>
            </a:rPr>
            <a:t> in MDC. Reverse signage in Validation Expression.</a:t>
          </a:r>
          <a:endParaRPr lang="en-GB">
            <a:effectLst/>
          </a:endParaRPr>
        </a:p>
      </xdr:txBody>
    </xdr:sp>
    <xdr:clientData/>
  </xdr:oneCellAnchor>
  <xdr:twoCellAnchor>
    <xdr:from>
      <xdr:col>10</xdr:col>
      <xdr:colOff>35719</xdr:colOff>
      <xdr:row>6</xdr:row>
      <xdr:rowOff>219355</xdr:rowOff>
    </xdr:from>
    <xdr:to>
      <xdr:col>10</xdr:col>
      <xdr:colOff>535501</xdr:colOff>
      <xdr:row>6</xdr:row>
      <xdr:rowOff>230674</xdr:rowOff>
    </xdr:to>
    <xdr:cxnSp macro="">
      <xdr:nvCxnSpPr>
        <xdr:cNvPr id="42" name="Straight Connector 41">
          <a:extLst>
            <a:ext uri="{FF2B5EF4-FFF2-40B4-BE49-F238E27FC236}">
              <a16:creationId xmlns:a16="http://schemas.microsoft.com/office/drawing/2014/main" id="{9EFDC550-82C1-4E08-850B-CB1C22E86E9D}"/>
            </a:ext>
          </a:extLst>
        </xdr:cNvPr>
        <xdr:cNvCxnSpPr>
          <a:stCxn id="43" idx="3"/>
          <a:endCxn id="41" idx="1"/>
        </xdr:cNvCxnSpPr>
      </xdr:nvCxnSpPr>
      <xdr:spPr>
        <a:xfrm>
          <a:off x="13382625" y="2564886"/>
          <a:ext cx="499782" cy="1131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881062</xdr:colOff>
      <xdr:row>6</xdr:row>
      <xdr:rowOff>22691</xdr:rowOff>
    </xdr:from>
    <xdr:to>
      <xdr:col>10</xdr:col>
      <xdr:colOff>35719</xdr:colOff>
      <xdr:row>7</xdr:row>
      <xdr:rowOff>35018</xdr:rowOff>
    </xdr:to>
    <xdr:sp macro="" textlink="">
      <xdr:nvSpPr>
        <xdr:cNvPr id="43" name="Rectangle 42">
          <a:extLst>
            <a:ext uri="{FF2B5EF4-FFF2-40B4-BE49-F238E27FC236}">
              <a16:creationId xmlns:a16="http://schemas.microsoft.com/office/drawing/2014/main" id="{1061CB5A-2B0F-4136-8D5A-A2FE5DA9E548}"/>
            </a:ext>
          </a:extLst>
        </xdr:cNvPr>
        <xdr:cNvSpPr/>
      </xdr:nvSpPr>
      <xdr:spPr>
        <a:xfrm>
          <a:off x="881062" y="2368222"/>
          <a:ext cx="12501563" cy="39332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11906</xdr:colOff>
      <xdr:row>9</xdr:row>
      <xdr:rowOff>196453</xdr:rowOff>
    </xdr:from>
    <xdr:to>
      <xdr:col>11</xdr:col>
      <xdr:colOff>13027</xdr:colOff>
      <xdr:row>13</xdr:row>
      <xdr:rowOff>219889</xdr:rowOff>
    </xdr:to>
    <xdr:cxnSp macro="">
      <xdr:nvCxnSpPr>
        <xdr:cNvPr id="44" name="Straight Connector 43">
          <a:extLst>
            <a:ext uri="{FF2B5EF4-FFF2-40B4-BE49-F238E27FC236}">
              <a16:creationId xmlns:a16="http://schemas.microsoft.com/office/drawing/2014/main" id="{4A991B27-7ACC-454E-A86C-EFBFD54314C1}"/>
            </a:ext>
          </a:extLst>
        </xdr:cNvPr>
        <xdr:cNvCxnSpPr>
          <a:cxnSpLocks/>
          <a:stCxn id="45" idx="3"/>
          <a:endCxn id="46" idx="1"/>
        </xdr:cNvCxnSpPr>
      </xdr:nvCxnSpPr>
      <xdr:spPr>
        <a:xfrm>
          <a:off x="13358812" y="3684984"/>
          <a:ext cx="608340" cy="154743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8</xdr:row>
      <xdr:rowOff>369093</xdr:rowOff>
    </xdr:from>
    <xdr:to>
      <xdr:col>10</xdr:col>
      <xdr:colOff>11906</xdr:colOff>
      <xdr:row>10</xdr:row>
      <xdr:rowOff>23812</xdr:rowOff>
    </xdr:to>
    <xdr:sp macro="" textlink="">
      <xdr:nvSpPr>
        <xdr:cNvPr id="45" name="Rectangle 44">
          <a:extLst>
            <a:ext uri="{FF2B5EF4-FFF2-40B4-BE49-F238E27FC236}">
              <a16:creationId xmlns:a16="http://schemas.microsoft.com/office/drawing/2014/main" id="{58987A6F-76E7-4A5C-AF2C-23CDF84B4365}"/>
            </a:ext>
          </a:extLst>
        </xdr:cNvPr>
        <xdr:cNvSpPr/>
      </xdr:nvSpPr>
      <xdr:spPr>
        <a:xfrm>
          <a:off x="892969" y="3476624"/>
          <a:ext cx="12465843" cy="41671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13027</xdr:colOff>
      <xdr:row>12</xdr:row>
      <xdr:rowOff>203527</xdr:rowOff>
    </xdr:from>
    <xdr:ext cx="2678949" cy="794724"/>
    <xdr:sp macro="" textlink="">
      <xdr:nvSpPr>
        <xdr:cNvPr id="46" name="TextBox 45">
          <a:extLst>
            <a:ext uri="{FF2B5EF4-FFF2-40B4-BE49-F238E27FC236}">
              <a16:creationId xmlns:a16="http://schemas.microsoft.com/office/drawing/2014/main" id="{5E82986C-BF1A-4467-B2C1-E9A94F049901}"/>
            </a:ext>
          </a:extLst>
        </xdr:cNvPr>
        <xdr:cNvSpPr txBox="1"/>
      </xdr:nvSpPr>
      <xdr:spPr>
        <a:xfrm>
          <a:off x="13967152" y="4835058"/>
          <a:ext cx="2678949" cy="7947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- 310</a:t>
          </a:r>
        </a:p>
        <a:p>
          <a:endParaRPr lang="en-GB">
            <a:effectLst/>
          </a:endParaRPr>
        </a:p>
        <a:p>
          <a:r>
            <a:rPr lang="en-GB" sz="1100" b="1">
              <a:solidFill>
                <a:schemeClr val="tx1"/>
              </a:solidFill>
              <a:effectLst/>
              <a:latin typeface="+mn-lt"/>
              <a:ea typeface="+mn-ea"/>
              <a:cs typeface="+mn-cs"/>
            </a:rPr>
            <a:t>Warning is missing from MDC</a:t>
          </a:r>
          <a:endParaRPr lang="en-GB">
            <a:effectLst/>
          </a:endParaRPr>
        </a:p>
      </xdr:txBody>
    </xdr:sp>
    <xdr:clientData/>
  </xdr:oneCellAnchor>
  <xdr:twoCellAnchor>
    <xdr:from>
      <xdr:col>10</xdr:col>
      <xdr:colOff>11906</xdr:colOff>
      <xdr:row>12</xdr:row>
      <xdr:rowOff>196454</xdr:rowOff>
    </xdr:from>
    <xdr:to>
      <xdr:col>11</xdr:col>
      <xdr:colOff>13027</xdr:colOff>
      <xdr:row>13</xdr:row>
      <xdr:rowOff>219889</xdr:rowOff>
    </xdr:to>
    <xdr:cxnSp macro="">
      <xdr:nvCxnSpPr>
        <xdr:cNvPr id="47" name="Straight Connector 46">
          <a:extLst>
            <a:ext uri="{FF2B5EF4-FFF2-40B4-BE49-F238E27FC236}">
              <a16:creationId xmlns:a16="http://schemas.microsoft.com/office/drawing/2014/main" id="{421DC2E0-2641-4FBA-8773-05F7F391121D}"/>
            </a:ext>
          </a:extLst>
        </xdr:cNvPr>
        <xdr:cNvCxnSpPr>
          <a:stCxn id="48" idx="3"/>
          <a:endCxn id="46" idx="1"/>
        </xdr:cNvCxnSpPr>
      </xdr:nvCxnSpPr>
      <xdr:spPr>
        <a:xfrm>
          <a:off x="13358812" y="4827985"/>
          <a:ext cx="608340" cy="40443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12</xdr:row>
      <xdr:rowOff>23813</xdr:rowOff>
    </xdr:from>
    <xdr:to>
      <xdr:col>10</xdr:col>
      <xdr:colOff>11906</xdr:colOff>
      <xdr:row>12</xdr:row>
      <xdr:rowOff>369094</xdr:rowOff>
    </xdr:to>
    <xdr:sp macro="" textlink="">
      <xdr:nvSpPr>
        <xdr:cNvPr id="48" name="Rectangle 47">
          <a:extLst>
            <a:ext uri="{FF2B5EF4-FFF2-40B4-BE49-F238E27FC236}">
              <a16:creationId xmlns:a16="http://schemas.microsoft.com/office/drawing/2014/main" id="{FB11A00F-ACC6-423E-97C3-B54ECCD81D6C}"/>
            </a:ext>
          </a:extLst>
        </xdr:cNvPr>
        <xdr:cNvSpPr/>
      </xdr:nvSpPr>
      <xdr:spPr>
        <a:xfrm>
          <a:off x="892969" y="4655344"/>
          <a:ext cx="12465843" cy="34528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11906</xdr:colOff>
      <xdr:row>13</xdr:row>
      <xdr:rowOff>219889</xdr:rowOff>
    </xdr:from>
    <xdr:to>
      <xdr:col>11</xdr:col>
      <xdr:colOff>13027</xdr:colOff>
      <xdr:row>15</xdr:row>
      <xdr:rowOff>190501</xdr:rowOff>
    </xdr:to>
    <xdr:cxnSp macro="">
      <xdr:nvCxnSpPr>
        <xdr:cNvPr id="49" name="Straight Connector 48">
          <a:extLst>
            <a:ext uri="{FF2B5EF4-FFF2-40B4-BE49-F238E27FC236}">
              <a16:creationId xmlns:a16="http://schemas.microsoft.com/office/drawing/2014/main" id="{730A84FF-B40C-4CE3-B67F-EDA3A928FEF4}"/>
            </a:ext>
          </a:extLst>
        </xdr:cNvPr>
        <xdr:cNvCxnSpPr>
          <a:cxnSpLocks/>
          <a:stCxn id="53" idx="3"/>
          <a:endCxn id="46" idx="1"/>
        </xdr:cNvCxnSpPr>
      </xdr:nvCxnSpPr>
      <xdr:spPr>
        <a:xfrm flipV="1">
          <a:off x="13358812" y="5232420"/>
          <a:ext cx="608340" cy="73261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15</xdr:row>
      <xdr:rowOff>1</xdr:rowOff>
    </xdr:from>
    <xdr:to>
      <xdr:col>10</xdr:col>
      <xdr:colOff>11906</xdr:colOff>
      <xdr:row>16</xdr:row>
      <xdr:rowOff>0</xdr:rowOff>
    </xdr:to>
    <xdr:sp macro="" textlink="">
      <xdr:nvSpPr>
        <xdr:cNvPr id="53" name="Rectangle 52">
          <a:extLst>
            <a:ext uri="{FF2B5EF4-FFF2-40B4-BE49-F238E27FC236}">
              <a16:creationId xmlns:a16="http://schemas.microsoft.com/office/drawing/2014/main" id="{FB6B1717-83C1-4B92-B04F-377BD3FB60B5}"/>
            </a:ext>
          </a:extLst>
        </xdr:cNvPr>
        <xdr:cNvSpPr/>
      </xdr:nvSpPr>
      <xdr:spPr>
        <a:xfrm>
          <a:off x="892969" y="5774532"/>
          <a:ext cx="12465843" cy="38099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11906</xdr:colOff>
      <xdr:row>13</xdr:row>
      <xdr:rowOff>219889</xdr:rowOff>
    </xdr:from>
    <xdr:to>
      <xdr:col>11</xdr:col>
      <xdr:colOff>13027</xdr:colOff>
      <xdr:row>18</xdr:row>
      <xdr:rowOff>190499</xdr:rowOff>
    </xdr:to>
    <xdr:cxnSp macro="">
      <xdr:nvCxnSpPr>
        <xdr:cNvPr id="54" name="Straight Connector 53">
          <a:extLst>
            <a:ext uri="{FF2B5EF4-FFF2-40B4-BE49-F238E27FC236}">
              <a16:creationId xmlns:a16="http://schemas.microsoft.com/office/drawing/2014/main" id="{D331816D-180C-4D3B-B703-DA20B0DF3315}"/>
            </a:ext>
          </a:extLst>
        </xdr:cNvPr>
        <xdr:cNvCxnSpPr>
          <a:cxnSpLocks/>
          <a:stCxn id="55" idx="3"/>
          <a:endCxn id="46" idx="1"/>
        </xdr:cNvCxnSpPr>
      </xdr:nvCxnSpPr>
      <xdr:spPr>
        <a:xfrm flipV="1">
          <a:off x="13358812" y="5232420"/>
          <a:ext cx="608340" cy="211373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17</xdr:row>
      <xdr:rowOff>500061</xdr:rowOff>
    </xdr:from>
    <xdr:to>
      <xdr:col>10</xdr:col>
      <xdr:colOff>11906</xdr:colOff>
      <xdr:row>18</xdr:row>
      <xdr:rowOff>380998</xdr:rowOff>
    </xdr:to>
    <xdr:sp macro="" textlink="">
      <xdr:nvSpPr>
        <xdr:cNvPr id="55" name="Rectangle 54">
          <a:extLst>
            <a:ext uri="{FF2B5EF4-FFF2-40B4-BE49-F238E27FC236}">
              <a16:creationId xmlns:a16="http://schemas.microsoft.com/office/drawing/2014/main" id="{B8555E82-C998-4FD2-A246-DDEE4BFCB1B6}"/>
            </a:ext>
          </a:extLst>
        </xdr:cNvPr>
        <xdr:cNvSpPr/>
      </xdr:nvSpPr>
      <xdr:spPr>
        <a:xfrm>
          <a:off x="892969" y="7155655"/>
          <a:ext cx="12465843" cy="38099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7</xdr:col>
      <xdr:colOff>762000</xdr:colOff>
      <xdr:row>0</xdr:row>
      <xdr:rowOff>59531</xdr:rowOff>
    </xdr:from>
    <xdr:ext cx="2089616" cy="806122"/>
    <xdr:sp macro="" textlink="">
      <xdr:nvSpPr>
        <xdr:cNvPr id="58" name="TextBox 57">
          <a:extLst>
            <a:ext uri="{FF2B5EF4-FFF2-40B4-BE49-F238E27FC236}">
              <a16:creationId xmlns:a16="http://schemas.microsoft.com/office/drawing/2014/main" id="{31C78272-637B-4036-A0A2-B6B2B599604F}"/>
            </a:ext>
          </a:extLst>
        </xdr:cNvPr>
        <xdr:cNvSpPr txBox="1"/>
      </xdr:nvSpPr>
      <xdr:spPr>
        <a:xfrm>
          <a:off x="10679906" y="59531"/>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2</xdr:col>
      <xdr:colOff>0</xdr:colOff>
      <xdr:row>42</xdr:row>
      <xdr:rowOff>0</xdr:rowOff>
    </xdr:from>
    <xdr:to>
      <xdr:col>8</xdr:col>
      <xdr:colOff>990600</xdr:colOff>
      <xdr:row>52</xdr:row>
      <xdr:rowOff>160585</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61</xdr:row>
      <xdr:rowOff>180975</xdr:rowOff>
    </xdr:from>
    <xdr:to>
      <xdr:col>6</xdr:col>
      <xdr:colOff>807000</xdr:colOff>
      <xdr:row>77</xdr:row>
      <xdr:rowOff>12975</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200026</xdr:colOff>
      <xdr:row>62</xdr:row>
      <xdr:rowOff>0</xdr:rowOff>
    </xdr:from>
    <xdr:to>
      <xdr:col>10</xdr:col>
      <xdr:colOff>296776</xdr:colOff>
      <xdr:row>77</xdr:row>
      <xdr:rowOff>22500</xdr:rowOff>
    </xdr:to>
    <xdr:graphicFrame macro="">
      <xdr:nvGraphicFramePr>
        <xdr:cNvPr id="4" name="Chart 3">
          <a:extLst>
            <a:ext uri="{FF2B5EF4-FFF2-40B4-BE49-F238E27FC236}">
              <a16:creationId xmlns:a16="http://schemas.microsoft.com/office/drawing/2014/main" id="{00000000-0008-0000-1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80</xdr:row>
      <xdr:rowOff>171450</xdr:rowOff>
    </xdr:from>
    <xdr:to>
      <xdr:col>6</xdr:col>
      <xdr:colOff>787950</xdr:colOff>
      <xdr:row>96</xdr:row>
      <xdr:rowOff>3450</xdr:rowOff>
    </xdr:to>
    <xdr:graphicFrame macro="">
      <xdr:nvGraphicFramePr>
        <xdr:cNvPr id="5" name="Chart 4">
          <a:extLst>
            <a:ext uri="{FF2B5EF4-FFF2-40B4-BE49-F238E27FC236}">
              <a16:creationId xmlns:a16="http://schemas.microsoft.com/office/drawing/2014/main" id="{00000000-0008-0000-1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190500</xdr:colOff>
      <xdr:row>81</xdr:row>
      <xdr:rowOff>0</xdr:rowOff>
    </xdr:from>
    <xdr:to>
      <xdr:col>10</xdr:col>
      <xdr:colOff>287250</xdr:colOff>
      <xdr:row>96</xdr:row>
      <xdr:rowOff>22500</xdr:rowOff>
    </xdr:to>
    <xdr:graphicFrame macro="">
      <xdr:nvGraphicFramePr>
        <xdr:cNvPr id="6" name="Chart 5">
          <a:extLst>
            <a:ext uri="{FF2B5EF4-FFF2-40B4-BE49-F238E27FC236}">
              <a16:creationId xmlns:a16="http://schemas.microsoft.com/office/drawing/2014/main" id="{00000000-0008-0000-1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66675</xdr:colOff>
      <xdr:row>101</xdr:row>
      <xdr:rowOff>9525</xdr:rowOff>
    </xdr:from>
    <xdr:to>
      <xdr:col>10</xdr:col>
      <xdr:colOff>163425</xdr:colOff>
      <xdr:row>116</xdr:row>
      <xdr:rowOff>32025</xdr:rowOff>
    </xdr:to>
    <xdr:graphicFrame macro="">
      <xdr:nvGraphicFramePr>
        <xdr:cNvPr id="7" name="Chart 6">
          <a:extLst>
            <a:ext uri="{FF2B5EF4-FFF2-40B4-BE49-F238E27FC236}">
              <a16:creationId xmlns:a16="http://schemas.microsoft.com/office/drawing/2014/main" id="{00000000-0008-0000-1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304800</xdr:colOff>
      <xdr:row>101</xdr:row>
      <xdr:rowOff>9526</xdr:rowOff>
    </xdr:from>
    <xdr:to>
      <xdr:col>6</xdr:col>
      <xdr:colOff>873675</xdr:colOff>
      <xdr:row>116</xdr:row>
      <xdr:rowOff>32026</xdr:rowOff>
    </xdr:to>
    <xdr:graphicFrame macro="">
      <xdr:nvGraphicFramePr>
        <xdr:cNvPr id="8" name="Chart 7">
          <a:extLst>
            <a:ext uri="{FF2B5EF4-FFF2-40B4-BE49-F238E27FC236}">
              <a16:creationId xmlns:a16="http://schemas.microsoft.com/office/drawing/2014/main" id="{00000000-0008-0000-1C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oneCellAnchor>
    <xdr:from>
      <xdr:col>13</xdr:col>
      <xdr:colOff>40062</xdr:colOff>
      <xdr:row>53</xdr:row>
      <xdr:rowOff>184334</xdr:rowOff>
    </xdr:from>
    <xdr:ext cx="2750201" cy="922246"/>
    <xdr:sp macro="" textlink="">
      <xdr:nvSpPr>
        <xdr:cNvPr id="10" name="TextBox 9">
          <a:extLst>
            <a:ext uri="{FF2B5EF4-FFF2-40B4-BE49-F238E27FC236}">
              <a16:creationId xmlns:a16="http://schemas.microsoft.com/office/drawing/2014/main" id="{C443EAE2-705E-4CDC-934A-BD230F73134B}"/>
            </a:ext>
          </a:extLst>
        </xdr:cNvPr>
        <xdr:cNvSpPr txBox="1"/>
      </xdr:nvSpPr>
      <xdr:spPr>
        <a:xfrm>
          <a:off x="12936912" y="18539009"/>
          <a:ext cx="2750201" cy="92224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- 288</a:t>
          </a:r>
        </a:p>
        <a:p>
          <a:endParaRPr lang="en-GB">
            <a:effectLst/>
          </a:endParaRPr>
        </a:p>
        <a:p>
          <a:r>
            <a:rPr lang="en-GB" sz="1100" b="1">
              <a:solidFill>
                <a:schemeClr val="tx1"/>
              </a:solidFill>
              <a:effectLst/>
              <a:latin typeface="+mn-lt"/>
              <a:ea typeface="+mn-ea"/>
              <a:cs typeface="+mn-cs"/>
            </a:rPr>
            <a:t>Remove whole Question</a:t>
          </a:r>
          <a:r>
            <a:rPr lang="en-GB" sz="1100" b="1" baseline="0">
              <a:solidFill>
                <a:schemeClr val="tx1"/>
              </a:solidFill>
              <a:effectLst/>
              <a:latin typeface="+mn-lt"/>
              <a:ea typeface="+mn-ea"/>
              <a:cs typeface="+mn-cs"/>
            </a:rPr>
            <a:t> 3</a:t>
          </a:r>
          <a:endParaRPr lang="en-GB">
            <a:effectLst/>
          </a:endParaRPr>
        </a:p>
      </xdr:txBody>
    </xdr:sp>
    <xdr:clientData/>
  </xdr:oneCellAnchor>
  <xdr:twoCellAnchor>
    <xdr:from>
      <xdr:col>12</xdr:col>
      <xdr:colOff>49304</xdr:colOff>
      <xdr:row>55</xdr:row>
      <xdr:rowOff>103094</xdr:rowOff>
    </xdr:from>
    <xdr:to>
      <xdr:col>13</xdr:col>
      <xdr:colOff>40062</xdr:colOff>
      <xdr:row>56</xdr:row>
      <xdr:rowOff>26332</xdr:rowOff>
    </xdr:to>
    <xdr:cxnSp macro="">
      <xdr:nvCxnSpPr>
        <xdr:cNvPr id="11" name="Straight Connector 10">
          <a:extLst>
            <a:ext uri="{FF2B5EF4-FFF2-40B4-BE49-F238E27FC236}">
              <a16:creationId xmlns:a16="http://schemas.microsoft.com/office/drawing/2014/main" id="{F1847EA1-5614-43EC-926E-8E408BF5657D}"/>
            </a:ext>
          </a:extLst>
        </xdr:cNvPr>
        <xdr:cNvCxnSpPr>
          <a:endCxn id="10" idx="1"/>
        </xdr:cNvCxnSpPr>
      </xdr:nvCxnSpPr>
      <xdr:spPr>
        <a:xfrm>
          <a:off x="12336554" y="18867344"/>
          <a:ext cx="600358" cy="1327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9526</xdr:colOff>
      <xdr:row>52</xdr:row>
      <xdr:rowOff>180976</xdr:rowOff>
    </xdr:from>
    <xdr:to>
      <xdr:col>12</xdr:col>
      <xdr:colOff>47625</xdr:colOff>
      <xdr:row>118</xdr:row>
      <xdr:rowOff>66675</xdr:rowOff>
    </xdr:to>
    <xdr:sp macro="" textlink="">
      <xdr:nvSpPr>
        <xdr:cNvPr id="12" name="Rectangle 11">
          <a:extLst>
            <a:ext uri="{FF2B5EF4-FFF2-40B4-BE49-F238E27FC236}">
              <a16:creationId xmlns:a16="http://schemas.microsoft.com/office/drawing/2014/main" id="{5BDFE37D-A13F-45BE-9050-3F1B13A918C9}"/>
            </a:ext>
          </a:extLst>
        </xdr:cNvPr>
        <xdr:cNvSpPr/>
      </xdr:nvSpPr>
      <xdr:spPr>
        <a:xfrm>
          <a:off x="142876" y="18345151"/>
          <a:ext cx="12191999" cy="1336357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7</xdr:col>
      <xdr:colOff>1330151</xdr:colOff>
      <xdr:row>72</xdr:row>
      <xdr:rowOff>78317</xdr:rowOff>
    </xdr:from>
    <xdr:ext cx="4143375" cy="1570266"/>
    <xdr:sp macro="" textlink="">
      <xdr:nvSpPr>
        <xdr:cNvPr id="86" name="TextBox 85">
          <a:extLst>
            <a:ext uri="{FF2B5EF4-FFF2-40B4-BE49-F238E27FC236}">
              <a16:creationId xmlns:a16="http://schemas.microsoft.com/office/drawing/2014/main" id="{94BCEBD9-0A0C-4B1C-92FB-6CDE361CCD5D}"/>
            </a:ext>
          </a:extLst>
        </xdr:cNvPr>
        <xdr:cNvSpPr txBox="1"/>
      </xdr:nvSpPr>
      <xdr:spPr>
        <a:xfrm>
          <a:off x="8071734" y="21424900"/>
          <a:ext cx="4143375" cy="15702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- 242</a:t>
          </a:r>
        </a:p>
        <a:p>
          <a:endParaRPr lang="en-GB">
            <a:effectLst/>
          </a:endParaRPr>
        </a:p>
        <a:p>
          <a:r>
            <a:rPr lang="en-GB" sz="1100" b="1">
              <a:solidFill>
                <a:schemeClr val="tx1"/>
              </a:solidFill>
              <a:effectLst/>
              <a:latin typeface="+mn-lt"/>
              <a:ea typeface="+mn-ea"/>
              <a:cs typeface="+mn-cs"/>
            </a:rPr>
            <a:t>Swap RI Credit Risk and Insurance Risk Break</a:t>
          </a:r>
          <a:r>
            <a:rPr lang="en-GB" sz="1100" b="1" baseline="0">
              <a:solidFill>
                <a:schemeClr val="tx1"/>
              </a:solidFill>
              <a:effectLst/>
              <a:latin typeface="+mn-lt"/>
              <a:ea typeface="+mn-ea"/>
              <a:cs typeface="+mn-cs"/>
            </a:rPr>
            <a:t> Even boxes to create more intuitive order consistent with other tables in this form.</a:t>
          </a:r>
        </a:p>
        <a:p>
          <a:r>
            <a:rPr lang="en-GB" sz="1100" b="1" baseline="0">
              <a:solidFill>
                <a:schemeClr val="tx1"/>
              </a:solidFill>
              <a:effectLst/>
              <a:latin typeface="+mn-lt"/>
              <a:ea typeface="+mn-ea"/>
              <a:cs typeface="+mn-cs"/>
            </a:rPr>
            <a:t> </a:t>
          </a:r>
          <a:endParaRPr lang="en-GB">
            <a:effectLst/>
          </a:endParaRPr>
        </a:p>
        <a:p>
          <a:r>
            <a:rPr lang="en-GB" sz="1100" b="1" baseline="0">
              <a:solidFill>
                <a:schemeClr val="tx1"/>
              </a:solidFill>
              <a:effectLst/>
              <a:latin typeface="+mn-lt"/>
              <a:ea typeface="+mn-ea"/>
              <a:cs typeface="+mn-cs"/>
            </a:rPr>
            <a:t>Insurance Risk should be the first (top) row, then RI Credit Risk should be the second (middle) row.</a:t>
          </a:r>
          <a:endParaRPr lang="en-GB">
            <a:effectLst/>
          </a:endParaRPr>
        </a:p>
        <a:p>
          <a:endParaRPr lang="en-GB" sz="1100" baseline="0"/>
        </a:p>
        <a:p>
          <a:endParaRPr lang="en-GB" sz="1100"/>
        </a:p>
      </xdr:txBody>
    </xdr:sp>
    <xdr:clientData/>
  </xdr:oneCellAnchor>
  <xdr:twoCellAnchor editAs="oneCell">
    <xdr:from>
      <xdr:col>0</xdr:col>
      <xdr:colOff>0</xdr:colOff>
      <xdr:row>0</xdr:row>
      <xdr:rowOff>0</xdr:rowOff>
    </xdr:from>
    <xdr:to>
      <xdr:col>3</xdr:col>
      <xdr:colOff>428625</xdr:colOff>
      <xdr:row>2</xdr:row>
      <xdr:rowOff>38100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7</xdr:col>
      <xdr:colOff>1304925</xdr:colOff>
      <xdr:row>22</xdr:row>
      <xdr:rowOff>68034</xdr:rowOff>
    </xdr:from>
    <xdr:ext cx="4143375" cy="1570266"/>
    <xdr:sp macro="" textlink="">
      <xdr:nvSpPr>
        <xdr:cNvPr id="10" name="TextBox 9">
          <a:extLst>
            <a:ext uri="{FF2B5EF4-FFF2-40B4-BE49-F238E27FC236}">
              <a16:creationId xmlns:a16="http://schemas.microsoft.com/office/drawing/2014/main" id="{E8F09BDA-08A8-40A8-80EA-C1B2189D759E}"/>
            </a:ext>
          </a:extLst>
        </xdr:cNvPr>
        <xdr:cNvSpPr txBox="1"/>
      </xdr:nvSpPr>
      <xdr:spPr>
        <a:xfrm>
          <a:off x="8046508" y="7031867"/>
          <a:ext cx="4143375" cy="15702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- 242</a:t>
          </a:r>
        </a:p>
        <a:p>
          <a:endParaRPr lang="en-GB" sz="1100" b="1"/>
        </a:p>
        <a:p>
          <a:r>
            <a:rPr lang="en-GB" sz="1100" b="1"/>
            <a:t>Swap Reserve Risk and Premium Risk Break</a:t>
          </a:r>
          <a:r>
            <a:rPr lang="en-GB" sz="1100" b="1" baseline="0"/>
            <a:t> Even boxes to create more intuitive order consistent with other tables in this form. </a:t>
          </a:r>
        </a:p>
        <a:p>
          <a:endParaRPr lang="en-GB" sz="1100" b="1" baseline="0"/>
        </a:p>
        <a:p>
          <a:r>
            <a:rPr lang="en-GB" sz="1100" b="1" baseline="0"/>
            <a:t>Premium Risk should be the first (top) row, then Reserve Risk should be the second (middle) row.</a:t>
          </a:r>
          <a:endParaRPr lang="en-GB" sz="1100" b="0"/>
        </a:p>
        <a:p>
          <a:endParaRPr lang="en-GB" sz="1100" baseline="0"/>
        </a:p>
        <a:p>
          <a:endParaRPr lang="en-GB" sz="1100"/>
        </a:p>
      </xdr:txBody>
    </xdr:sp>
    <xdr:clientData/>
  </xdr:oneCellAnchor>
  <xdr:oneCellAnchor>
    <xdr:from>
      <xdr:col>7</xdr:col>
      <xdr:colOff>1314450</xdr:colOff>
      <xdr:row>80</xdr:row>
      <xdr:rowOff>62441</xdr:rowOff>
    </xdr:from>
    <xdr:ext cx="3762375" cy="1114425"/>
    <xdr:sp macro="" textlink="">
      <xdr:nvSpPr>
        <xdr:cNvPr id="27" name="TextBox 26">
          <a:extLst>
            <a:ext uri="{FF2B5EF4-FFF2-40B4-BE49-F238E27FC236}">
              <a16:creationId xmlns:a16="http://schemas.microsoft.com/office/drawing/2014/main" id="{F9544A94-6369-4FF0-90DC-8C9FD77D05B2}"/>
            </a:ext>
          </a:extLst>
        </xdr:cNvPr>
        <xdr:cNvSpPr txBox="1"/>
      </xdr:nvSpPr>
      <xdr:spPr>
        <a:xfrm>
          <a:off x="8056033" y="23187024"/>
          <a:ext cx="3762375" cy="111442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- 207</a:t>
          </a:r>
          <a:endParaRPr lang="en-GB">
            <a:effectLst/>
          </a:endParaRPr>
        </a:p>
        <a:p>
          <a:pPr eaLnBrk="1" fontAlgn="auto" latinLnBrk="0" hangingPunct="1"/>
          <a:r>
            <a:rPr lang="en-GB" sz="1100" b="1">
              <a:solidFill>
                <a:schemeClr val="tx1"/>
              </a:solidFill>
              <a:effectLst/>
              <a:latin typeface="+mn-lt"/>
              <a:ea typeface="+mn-ea"/>
              <a:cs typeface="+mn-cs"/>
            </a:rPr>
            <a:t>Pre populate "Break Even Percentile - Insurance Risk" in the Insurance versus RI Credit Risk section (Qu 3), from the</a:t>
          </a:r>
          <a:r>
            <a:rPr lang="en-GB" sz="1100" b="1" baseline="0">
              <a:solidFill>
                <a:schemeClr val="tx1"/>
              </a:solidFill>
              <a:effectLst/>
              <a:latin typeface="+mn-lt"/>
              <a:ea typeface="+mn-ea"/>
              <a:cs typeface="+mn-cs"/>
            </a:rPr>
            <a:t> equivalent field </a:t>
          </a:r>
          <a:r>
            <a:rPr lang="en-GB" sz="1100" b="1">
              <a:solidFill>
                <a:schemeClr val="tx1"/>
              </a:solidFill>
              <a:effectLst/>
              <a:latin typeface="+mn-lt"/>
              <a:ea typeface="+mn-ea"/>
              <a:cs typeface="+mn-cs"/>
            </a:rPr>
            <a:t>in the Insurance versus Market Risk section (Qu 2, first row of 3x boxes below the JEP table). </a:t>
          </a:r>
          <a:endParaRPr lang="en-GB">
            <a:effectLst/>
          </a:endParaRPr>
        </a:p>
        <a:p>
          <a:endParaRPr lang="en-GB" sz="1100"/>
        </a:p>
      </xdr:txBody>
    </xdr:sp>
    <xdr:clientData/>
  </xdr:oneCellAnchor>
  <xdr:twoCellAnchor>
    <xdr:from>
      <xdr:col>6</xdr:col>
      <xdr:colOff>12172</xdr:colOff>
      <xdr:row>74</xdr:row>
      <xdr:rowOff>26458</xdr:rowOff>
    </xdr:from>
    <xdr:to>
      <xdr:col>7</xdr:col>
      <xdr:colOff>1314450</xdr:colOff>
      <xdr:row>82</xdr:row>
      <xdr:rowOff>185737</xdr:rowOff>
    </xdr:to>
    <xdr:cxnSp macro="">
      <xdr:nvCxnSpPr>
        <xdr:cNvPr id="30" name="Straight Connector 29">
          <a:extLst>
            <a:ext uri="{FF2B5EF4-FFF2-40B4-BE49-F238E27FC236}">
              <a16:creationId xmlns:a16="http://schemas.microsoft.com/office/drawing/2014/main" id="{B41D17C6-B711-4068-BDD7-49CB6C143FF8}"/>
            </a:ext>
          </a:extLst>
        </xdr:cNvPr>
        <xdr:cNvCxnSpPr>
          <a:cxnSpLocks/>
          <a:stCxn id="31" idx="2"/>
          <a:endCxn id="27" idx="1"/>
        </xdr:cNvCxnSpPr>
      </xdr:nvCxnSpPr>
      <xdr:spPr>
        <a:xfrm>
          <a:off x="5282672" y="21806958"/>
          <a:ext cx="2773361" cy="193727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1490134</xdr:colOff>
      <xdr:row>72</xdr:row>
      <xdr:rowOff>131233</xdr:rowOff>
    </xdr:from>
    <xdr:to>
      <xdr:col>7</xdr:col>
      <xdr:colOff>26459</xdr:colOff>
      <xdr:row>74</xdr:row>
      <xdr:rowOff>26458</xdr:rowOff>
    </xdr:to>
    <xdr:sp macro="" textlink="">
      <xdr:nvSpPr>
        <xdr:cNvPr id="31" name="Rectangle 30">
          <a:extLst>
            <a:ext uri="{FF2B5EF4-FFF2-40B4-BE49-F238E27FC236}">
              <a16:creationId xmlns:a16="http://schemas.microsoft.com/office/drawing/2014/main" id="{AA2C7051-8291-46F4-A494-5EAC11409B0B}"/>
            </a:ext>
          </a:extLst>
        </xdr:cNvPr>
        <xdr:cNvSpPr/>
      </xdr:nvSpPr>
      <xdr:spPr>
        <a:xfrm>
          <a:off x="3797301" y="21477816"/>
          <a:ext cx="2970741" cy="32914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473073</xdr:colOff>
      <xdr:row>23</xdr:row>
      <xdr:rowOff>229725</xdr:rowOff>
    </xdr:from>
    <xdr:to>
      <xdr:col>7</xdr:col>
      <xdr:colOff>1304925</xdr:colOff>
      <xdr:row>25</xdr:row>
      <xdr:rowOff>175833</xdr:rowOff>
    </xdr:to>
    <xdr:cxnSp macro="">
      <xdr:nvCxnSpPr>
        <xdr:cNvPr id="44" name="Straight Connector 43">
          <a:extLst>
            <a:ext uri="{FF2B5EF4-FFF2-40B4-BE49-F238E27FC236}">
              <a16:creationId xmlns:a16="http://schemas.microsoft.com/office/drawing/2014/main" id="{7D04EC2F-FEA0-450F-96C6-3A320090E631}"/>
            </a:ext>
          </a:extLst>
        </xdr:cNvPr>
        <xdr:cNvCxnSpPr>
          <a:cxnSpLocks/>
          <a:stCxn id="20" idx="4"/>
          <a:endCxn id="10" idx="1"/>
        </xdr:cNvCxnSpPr>
      </xdr:nvCxnSpPr>
      <xdr:spPr>
        <a:xfrm>
          <a:off x="7214656" y="7384058"/>
          <a:ext cx="831852" cy="43294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19051</xdr:colOff>
      <xdr:row>116</xdr:row>
      <xdr:rowOff>233363</xdr:rowOff>
    </xdr:from>
    <xdr:to>
      <xdr:col>5</xdr:col>
      <xdr:colOff>1076325</xdr:colOff>
      <xdr:row>123</xdr:row>
      <xdr:rowOff>116726</xdr:rowOff>
    </xdr:to>
    <xdr:cxnSp macro="">
      <xdr:nvCxnSpPr>
        <xdr:cNvPr id="46" name="Straight Connector 45">
          <a:extLst>
            <a:ext uri="{FF2B5EF4-FFF2-40B4-BE49-F238E27FC236}">
              <a16:creationId xmlns:a16="http://schemas.microsoft.com/office/drawing/2014/main" id="{6C239F61-051E-4B4B-82D8-CEAD1E123B99}"/>
            </a:ext>
          </a:extLst>
        </xdr:cNvPr>
        <xdr:cNvCxnSpPr>
          <a:cxnSpLocks/>
          <a:stCxn id="57" idx="0"/>
          <a:endCxn id="52" idx="3"/>
        </xdr:cNvCxnSpPr>
      </xdr:nvCxnSpPr>
      <xdr:spPr>
        <a:xfrm flipH="1" flipV="1">
          <a:off x="2314576" y="35914013"/>
          <a:ext cx="2552699" cy="24455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9526</xdr:colOff>
      <xdr:row>116</xdr:row>
      <xdr:rowOff>19050</xdr:rowOff>
    </xdr:from>
    <xdr:to>
      <xdr:col>4</xdr:col>
      <xdr:colOff>19051</xdr:colOff>
      <xdr:row>117</xdr:row>
      <xdr:rowOff>0</xdr:rowOff>
    </xdr:to>
    <xdr:sp macro="" textlink="">
      <xdr:nvSpPr>
        <xdr:cNvPr id="52" name="Rectangle 51">
          <a:extLst>
            <a:ext uri="{FF2B5EF4-FFF2-40B4-BE49-F238E27FC236}">
              <a16:creationId xmlns:a16="http://schemas.microsoft.com/office/drawing/2014/main" id="{FBFDDEB3-A7C5-4178-891D-1C60D798A4CB}"/>
            </a:ext>
          </a:extLst>
        </xdr:cNvPr>
        <xdr:cNvSpPr/>
      </xdr:nvSpPr>
      <xdr:spPr>
        <a:xfrm>
          <a:off x="638176" y="35699700"/>
          <a:ext cx="1676400" cy="42862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1</xdr:colOff>
      <xdr:row>118</xdr:row>
      <xdr:rowOff>323850</xdr:rowOff>
    </xdr:from>
    <xdr:to>
      <xdr:col>3</xdr:col>
      <xdr:colOff>895350</xdr:colOff>
      <xdr:row>123</xdr:row>
      <xdr:rowOff>9525</xdr:rowOff>
    </xdr:to>
    <xdr:sp macro="" textlink="">
      <xdr:nvSpPr>
        <xdr:cNvPr id="54" name="Rectangle 53">
          <a:extLst>
            <a:ext uri="{FF2B5EF4-FFF2-40B4-BE49-F238E27FC236}">
              <a16:creationId xmlns:a16="http://schemas.microsoft.com/office/drawing/2014/main" id="{B0C2A445-40EE-42E2-A17A-113AED4FE1FA}"/>
            </a:ext>
          </a:extLst>
        </xdr:cNvPr>
        <xdr:cNvSpPr/>
      </xdr:nvSpPr>
      <xdr:spPr>
        <a:xfrm>
          <a:off x="628651" y="36785550"/>
          <a:ext cx="1657349" cy="146685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895350</xdr:colOff>
      <xdr:row>121</xdr:row>
      <xdr:rowOff>57150</xdr:rowOff>
    </xdr:from>
    <xdr:to>
      <xdr:col>5</xdr:col>
      <xdr:colOff>1076325</xdr:colOff>
      <xdr:row>123</xdr:row>
      <xdr:rowOff>116726</xdr:rowOff>
    </xdr:to>
    <xdr:cxnSp macro="">
      <xdr:nvCxnSpPr>
        <xdr:cNvPr id="55" name="Straight Connector 54">
          <a:extLst>
            <a:ext uri="{FF2B5EF4-FFF2-40B4-BE49-F238E27FC236}">
              <a16:creationId xmlns:a16="http://schemas.microsoft.com/office/drawing/2014/main" id="{BA2472EB-3A87-42DC-8C69-FED30FF5AA27}"/>
            </a:ext>
          </a:extLst>
        </xdr:cNvPr>
        <xdr:cNvCxnSpPr>
          <a:cxnSpLocks/>
          <a:stCxn id="57" idx="0"/>
          <a:endCxn id="54" idx="3"/>
        </xdr:cNvCxnSpPr>
      </xdr:nvCxnSpPr>
      <xdr:spPr>
        <a:xfrm flipH="1" flipV="1">
          <a:off x="2286000" y="37518975"/>
          <a:ext cx="2581275" cy="84062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76199</xdr:colOff>
      <xdr:row>123</xdr:row>
      <xdr:rowOff>116726</xdr:rowOff>
    </xdr:from>
    <xdr:ext cx="4991101" cy="635749"/>
    <xdr:sp macro="" textlink="">
      <xdr:nvSpPr>
        <xdr:cNvPr id="57" name="TextBox 56">
          <a:extLst>
            <a:ext uri="{FF2B5EF4-FFF2-40B4-BE49-F238E27FC236}">
              <a16:creationId xmlns:a16="http://schemas.microsoft.com/office/drawing/2014/main" id="{6516F420-971D-4F3C-B1BF-940ECA85E103}"/>
            </a:ext>
          </a:extLst>
        </xdr:cNvPr>
        <xdr:cNvSpPr txBox="1"/>
      </xdr:nvSpPr>
      <xdr:spPr>
        <a:xfrm>
          <a:off x="2371724" y="38359601"/>
          <a:ext cx="4991101" cy="635749"/>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LCR Issue - 209</a:t>
          </a:r>
          <a:endParaRPr lang="en-GB">
            <a:effectLst/>
          </a:endParaRPr>
        </a:p>
        <a:p>
          <a:endParaRPr lang="en-GB" sz="1100" b="1" baseline="0"/>
        </a:p>
        <a:p>
          <a:r>
            <a:rPr lang="en-GB" sz="1100"/>
            <a:t>Make these row headers</a:t>
          </a:r>
          <a:r>
            <a:rPr lang="en-GB" sz="1100" baseline="0"/>
            <a:t> bold (similar to how the 309 risk categories are formatted)</a:t>
          </a:r>
          <a:endParaRPr lang="en-GB" sz="1100"/>
        </a:p>
      </xdr:txBody>
    </xdr:sp>
    <xdr:clientData/>
  </xdr:oneCellAnchor>
  <xdr:twoCellAnchor>
    <xdr:from>
      <xdr:col>1</xdr:col>
      <xdr:colOff>480483</xdr:colOff>
      <xdr:row>22</xdr:row>
      <xdr:rowOff>185210</xdr:rowOff>
    </xdr:from>
    <xdr:to>
      <xdr:col>5</xdr:col>
      <xdr:colOff>10583</xdr:colOff>
      <xdr:row>26</xdr:row>
      <xdr:rowOff>21168</xdr:rowOff>
    </xdr:to>
    <xdr:sp macro="" textlink="">
      <xdr:nvSpPr>
        <xdr:cNvPr id="24" name="Rectangle 23">
          <a:extLst>
            <a:ext uri="{FF2B5EF4-FFF2-40B4-BE49-F238E27FC236}">
              <a16:creationId xmlns:a16="http://schemas.microsoft.com/office/drawing/2014/main" id="{A4228836-AEFA-4214-BD4F-39EB025DA652}"/>
            </a:ext>
          </a:extLst>
        </xdr:cNvPr>
        <xdr:cNvSpPr/>
      </xdr:nvSpPr>
      <xdr:spPr>
        <a:xfrm>
          <a:off x="618066" y="7149043"/>
          <a:ext cx="3191934" cy="75670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101598</xdr:colOff>
      <xdr:row>22</xdr:row>
      <xdr:rowOff>180975</xdr:rowOff>
    </xdr:from>
    <xdr:to>
      <xdr:col>7</xdr:col>
      <xdr:colOff>473073</xdr:colOff>
      <xdr:row>25</xdr:row>
      <xdr:rowOff>28575</xdr:rowOff>
    </xdr:to>
    <xdr:sp macro="" textlink="">
      <xdr:nvSpPr>
        <xdr:cNvPr id="20" name="Arrow: Curved Left 19">
          <a:extLst>
            <a:ext uri="{FF2B5EF4-FFF2-40B4-BE49-F238E27FC236}">
              <a16:creationId xmlns:a16="http://schemas.microsoft.com/office/drawing/2014/main" id="{A482E9B9-F9AE-4622-B47B-61B8FB585CC8}"/>
            </a:ext>
          </a:extLst>
        </xdr:cNvPr>
        <xdr:cNvSpPr/>
      </xdr:nvSpPr>
      <xdr:spPr>
        <a:xfrm>
          <a:off x="6843181" y="7144808"/>
          <a:ext cx="371475" cy="524934"/>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twoCellAnchor>
    <xdr:from>
      <xdr:col>1</xdr:col>
      <xdr:colOff>455085</xdr:colOff>
      <xdr:row>22</xdr:row>
      <xdr:rowOff>158749</xdr:rowOff>
    </xdr:from>
    <xdr:to>
      <xdr:col>7</xdr:col>
      <xdr:colOff>47625</xdr:colOff>
      <xdr:row>24</xdr:row>
      <xdr:rowOff>232833</xdr:rowOff>
    </xdr:to>
    <xdr:sp macro="" textlink="">
      <xdr:nvSpPr>
        <xdr:cNvPr id="48" name="Rectangle 47">
          <a:extLst>
            <a:ext uri="{FF2B5EF4-FFF2-40B4-BE49-F238E27FC236}">
              <a16:creationId xmlns:a16="http://schemas.microsoft.com/office/drawing/2014/main" id="{C95BFCFD-7447-48AC-AD57-9E95D3A7CCA4}"/>
            </a:ext>
          </a:extLst>
        </xdr:cNvPr>
        <xdr:cNvSpPr/>
      </xdr:nvSpPr>
      <xdr:spPr>
        <a:xfrm>
          <a:off x="592668" y="7122582"/>
          <a:ext cx="6196540" cy="50800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42508</xdr:colOff>
      <xdr:row>22</xdr:row>
      <xdr:rowOff>74083</xdr:rowOff>
    </xdr:from>
    <xdr:to>
      <xdr:col>1</xdr:col>
      <xdr:colOff>416100</xdr:colOff>
      <xdr:row>24</xdr:row>
      <xdr:rowOff>169333</xdr:rowOff>
    </xdr:to>
    <xdr:sp macro="" textlink="">
      <xdr:nvSpPr>
        <xdr:cNvPr id="63" name="Arrow: Curved Left 62">
          <a:extLst>
            <a:ext uri="{FF2B5EF4-FFF2-40B4-BE49-F238E27FC236}">
              <a16:creationId xmlns:a16="http://schemas.microsoft.com/office/drawing/2014/main" id="{574E27EC-E542-4451-AF34-9C4411BB26A6}"/>
            </a:ext>
          </a:extLst>
        </xdr:cNvPr>
        <xdr:cNvSpPr/>
      </xdr:nvSpPr>
      <xdr:spPr>
        <a:xfrm rot="11171666">
          <a:off x="180091" y="7037916"/>
          <a:ext cx="373592" cy="529167"/>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oneCellAnchor>
    <xdr:from>
      <xdr:col>5</xdr:col>
      <xdr:colOff>66675</xdr:colOff>
      <xdr:row>27</xdr:row>
      <xdr:rowOff>111125</xdr:rowOff>
    </xdr:from>
    <xdr:ext cx="3817866" cy="1751541"/>
    <xdr:sp macro="" textlink="">
      <xdr:nvSpPr>
        <xdr:cNvPr id="75" name="TextBox 74">
          <a:extLst>
            <a:ext uri="{FF2B5EF4-FFF2-40B4-BE49-F238E27FC236}">
              <a16:creationId xmlns:a16="http://schemas.microsoft.com/office/drawing/2014/main" id="{60E8A4B8-01BA-4EAD-A570-9C1931BAD578}"/>
            </a:ext>
          </a:extLst>
        </xdr:cNvPr>
        <xdr:cNvSpPr txBox="1"/>
      </xdr:nvSpPr>
      <xdr:spPr>
        <a:xfrm>
          <a:off x="3866092" y="8186208"/>
          <a:ext cx="3817866" cy="175154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- 211</a:t>
          </a:r>
        </a:p>
        <a:p>
          <a:endParaRPr lang="en-GB" sz="1100" b="1"/>
        </a:p>
        <a:p>
          <a:r>
            <a:rPr lang="en-GB" sz="1100" b="1"/>
            <a:t>1. Change "Reserve Risk Break Even Percentile" to "Break Even Percentile – Reserve Risk".</a:t>
          </a:r>
        </a:p>
        <a:p>
          <a:r>
            <a:rPr lang="en-GB" sz="1100" b="1"/>
            <a:t>2.</a:t>
          </a:r>
          <a:r>
            <a:rPr lang="en-GB" sz="1100" b="1" baseline="0"/>
            <a:t> </a:t>
          </a:r>
          <a:r>
            <a:rPr lang="en-GB" sz="1100" b="1">
              <a:solidFill>
                <a:schemeClr val="tx1"/>
              </a:solidFill>
              <a:effectLst/>
              <a:latin typeface="+mn-lt"/>
              <a:ea typeface="+mn-ea"/>
              <a:cs typeface="+mn-cs"/>
            </a:rPr>
            <a:t>Change "Premium Risk Break Even Percentile" to "Break Even Percentile – Premium Risk".</a:t>
          </a:r>
          <a:endParaRPr lang="en-GB" sz="1100" b="1"/>
        </a:p>
        <a:p>
          <a:r>
            <a:rPr lang="en-GB" sz="1100" b="1"/>
            <a:t>3. In 3rd box, change "… Probabilities" to "… Probability".</a:t>
          </a:r>
        </a:p>
        <a:p>
          <a:endParaRPr lang="en-GB" sz="1100"/>
        </a:p>
      </xdr:txBody>
    </xdr:sp>
    <xdr:clientData/>
  </xdr:oneCellAnchor>
  <xdr:twoCellAnchor>
    <xdr:from>
      <xdr:col>3</xdr:col>
      <xdr:colOff>817033</xdr:colOff>
      <xdr:row>26</xdr:row>
      <xdr:rowOff>21168</xdr:rowOff>
    </xdr:from>
    <xdr:to>
      <xdr:col>5</xdr:col>
      <xdr:colOff>66675</xdr:colOff>
      <xdr:row>31</xdr:row>
      <xdr:rowOff>129646</xdr:rowOff>
    </xdr:to>
    <xdr:cxnSp macro="">
      <xdr:nvCxnSpPr>
        <xdr:cNvPr id="76" name="Straight Connector 75">
          <a:extLst>
            <a:ext uri="{FF2B5EF4-FFF2-40B4-BE49-F238E27FC236}">
              <a16:creationId xmlns:a16="http://schemas.microsoft.com/office/drawing/2014/main" id="{AE9D6BAC-591C-4288-A953-8312F2BF66AD}"/>
            </a:ext>
          </a:extLst>
        </xdr:cNvPr>
        <xdr:cNvCxnSpPr>
          <a:cxnSpLocks/>
          <a:stCxn id="24" idx="2"/>
          <a:endCxn id="75" idx="1"/>
        </xdr:cNvCxnSpPr>
      </xdr:nvCxnSpPr>
      <xdr:spPr>
        <a:xfrm>
          <a:off x="2214033" y="7905751"/>
          <a:ext cx="1652059" cy="115622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1325918</xdr:colOff>
      <xdr:row>48</xdr:row>
      <xdr:rowOff>95250</xdr:rowOff>
    </xdr:from>
    <xdr:ext cx="4143375" cy="1570266"/>
    <xdr:sp macro="" textlink="">
      <xdr:nvSpPr>
        <xdr:cNvPr id="81" name="TextBox 80">
          <a:extLst>
            <a:ext uri="{FF2B5EF4-FFF2-40B4-BE49-F238E27FC236}">
              <a16:creationId xmlns:a16="http://schemas.microsoft.com/office/drawing/2014/main" id="{8ADEDB57-8180-4C7F-AF6C-55EF731C5D2B}"/>
            </a:ext>
          </a:extLst>
        </xdr:cNvPr>
        <xdr:cNvSpPr txBox="1"/>
      </xdr:nvSpPr>
      <xdr:spPr>
        <a:xfrm>
          <a:off x="8067501" y="14446250"/>
          <a:ext cx="4143375" cy="15702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- 242</a:t>
          </a:r>
        </a:p>
        <a:p>
          <a:endParaRPr lang="en-GB" sz="1100" b="1"/>
        </a:p>
        <a:p>
          <a:r>
            <a:rPr lang="en-GB" sz="1100" b="1"/>
            <a:t>Swap Market Risk and Insurance Risk Break</a:t>
          </a:r>
          <a:r>
            <a:rPr lang="en-GB" sz="1100" b="1" baseline="0"/>
            <a:t> Even boxes to create more intuitive order consistent with other tables in this form. </a:t>
          </a:r>
        </a:p>
        <a:p>
          <a:endParaRPr lang="en-GB" sz="1100" b="1" baseline="0"/>
        </a:p>
        <a:p>
          <a:r>
            <a:rPr lang="en-GB" sz="1100" b="1" baseline="0"/>
            <a:t>Insurance Risk should be the first (top) row, then Market Risk should be the second (middle) row.</a:t>
          </a:r>
          <a:endParaRPr lang="en-GB" sz="1100" b="0"/>
        </a:p>
        <a:p>
          <a:endParaRPr lang="en-GB" sz="1100" baseline="0"/>
        </a:p>
        <a:p>
          <a:endParaRPr lang="en-GB" sz="1100"/>
        </a:p>
      </xdr:txBody>
    </xdr:sp>
    <xdr:clientData/>
  </xdr:oneCellAnchor>
  <xdr:twoCellAnchor>
    <xdr:from>
      <xdr:col>7</xdr:col>
      <xdr:colOff>494066</xdr:colOff>
      <xdr:row>50</xdr:row>
      <xdr:rowOff>13524</xdr:rowOff>
    </xdr:from>
    <xdr:to>
      <xdr:col>7</xdr:col>
      <xdr:colOff>1325918</xdr:colOff>
      <xdr:row>51</xdr:row>
      <xdr:rowOff>203050</xdr:rowOff>
    </xdr:to>
    <xdr:cxnSp macro="">
      <xdr:nvCxnSpPr>
        <xdr:cNvPr id="82" name="Straight Connector 81">
          <a:extLst>
            <a:ext uri="{FF2B5EF4-FFF2-40B4-BE49-F238E27FC236}">
              <a16:creationId xmlns:a16="http://schemas.microsoft.com/office/drawing/2014/main" id="{D15F586A-200E-44CB-868A-9C479DFC310C}"/>
            </a:ext>
          </a:extLst>
        </xdr:cNvPr>
        <xdr:cNvCxnSpPr>
          <a:cxnSpLocks/>
          <a:stCxn id="83" idx="4"/>
          <a:endCxn id="81" idx="1"/>
        </xdr:cNvCxnSpPr>
      </xdr:nvCxnSpPr>
      <xdr:spPr>
        <a:xfrm>
          <a:off x="7235649" y="14798441"/>
          <a:ext cx="831852" cy="43294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122591</xdr:colOff>
      <xdr:row>49</xdr:row>
      <xdr:rowOff>17691</xdr:rowOff>
    </xdr:from>
    <xdr:to>
      <xdr:col>7</xdr:col>
      <xdr:colOff>494066</xdr:colOff>
      <xdr:row>51</xdr:row>
      <xdr:rowOff>55792</xdr:rowOff>
    </xdr:to>
    <xdr:sp macro="" textlink="">
      <xdr:nvSpPr>
        <xdr:cNvPr id="83" name="Arrow: Curved Left 82">
          <a:extLst>
            <a:ext uri="{FF2B5EF4-FFF2-40B4-BE49-F238E27FC236}">
              <a16:creationId xmlns:a16="http://schemas.microsoft.com/office/drawing/2014/main" id="{0DB68F86-585C-4B7E-B38F-61505E4E7F09}"/>
            </a:ext>
          </a:extLst>
        </xdr:cNvPr>
        <xdr:cNvSpPr/>
      </xdr:nvSpPr>
      <xdr:spPr>
        <a:xfrm>
          <a:off x="6864174" y="14559191"/>
          <a:ext cx="371475" cy="524934"/>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twoCellAnchor>
    <xdr:from>
      <xdr:col>1</xdr:col>
      <xdr:colOff>476078</xdr:colOff>
      <xdr:row>48</xdr:row>
      <xdr:rowOff>185965</xdr:rowOff>
    </xdr:from>
    <xdr:to>
      <xdr:col>7</xdr:col>
      <xdr:colOff>68618</xdr:colOff>
      <xdr:row>51</xdr:row>
      <xdr:rowOff>16633</xdr:rowOff>
    </xdr:to>
    <xdr:sp macro="" textlink="">
      <xdr:nvSpPr>
        <xdr:cNvPr id="84" name="Rectangle 83">
          <a:extLst>
            <a:ext uri="{FF2B5EF4-FFF2-40B4-BE49-F238E27FC236}">
              <a16:creationId xmlns:a16="http://schemas.microsoft.com/office/drawing/2014/main" id="{DCA42881-6EEB-4668-B188-E343DE0E432B}"/>
            </a:ext>
          </a:extLst>
        </xdr:cNvPr>
        <xdr:cNvSpPr/>
      </xdr:nvSpPr>
      <xdr:spPr>
        <a:xfrm>
          <a:off x="613661" y="14536965"/>
          <a:ext cx="6196540" cy="50800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63501</xdr:colOff>
      <xdr:row>48</xdr:row>
      <xdr:rowOff>101299</xdr:rowOff>
    </xdr:from>
    <xdr:to>
      <xdr:col>1</xdr:col>
      <xdr:colOff>437093</xdr:colOff>
      <xdr:row>50</xdr:row>
      <xdr:rowOff>196549</xdr:rowOff>
    </xdr:to>
    <xdr:sp macro="" textlink="">
      <xdr:nvSpPr>
        <xdr:cNvPr id="85" name="Arrow: Curved Left 84">
          <a:extLst>
            <a:ext uri="{FF2B5EF4-FFF2-40B4-BE49-F238E27FC236}">
              <a16:creationId xmlns:a16="http://schemas.microsoft.com/office/drawing/2014/main" id="{43CB3621-8926-459A-B79D-BB2626AF05D7}"/>
            </a:ext>
          </a:extLst>
        </xdr:cNvPr>
        <xdr:cNvSpPr/>
      </xdr:nvSpPr>
      <xdr:spPr>
        <a:xfrm rot="11171666">
          <a:off x="201084" y="14452299"/>
          <a:ext cx="373592" cy="529167"/>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twoCellAnchor>
    <xdr:from>
      <xdr:col>7</xdr:col>
      <xdr:colOff>498299</xdr:colOff>
      <xdr:row>73</xdr:row>
      <xdr:rowOff>240008</xdr:rowOff>
    </xdr:from>
    <xdr:to>
      <xdr:col>7</xdr:col>
      <xdr:colOff>1330151</xdr:colOff>
      <xdr:row>75</xdr:row>
      <xdr:rowOff>186116</xdr:rowOff>
    </xdr:to>
    <xdr:cxnSp macro="">
      <xdr:nvCxnSpPr>
        <xdr:cNvPr id="87" name="Straight Connector 86">
          <a:extLst>
            <a:ext uri="{FF2B5EF4-FFF2-40B4-BE49-F238E27FC236}">
              <a16:creationId xmlns:a16="http://schemas.microsoft.com/office/drawing/2014/main" id="{2F479906-3A59-48F0-B7F3-D823153EAA6F}"/>
            </a:ext>
          </a:extLst>
        </xdr:cNvPr>
        <xdr:cNvCxnSpPr>
          <a:cxnSpLocks/>
          <a:stCxn id="88" idx="4"/>
          <a:endCxn id="86" idx="1"/>
        </xdr:cNvCxnSpPr>
      </xdr:nvCxnSpPr>
      <xdr:spPr>
        <a:xfrm>
          <a:off x="7239882" y="21777091"/>
          <a:ext cx="831852" cy="43294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126824</xdr:colOff>
      <xdr:row>73</xdr:row>
      <xdr:rowOff>758</xdr:rowOff>
    </xdr:from>
    <xdr:to>
      <xdr:col>7</xdr:col>
      <xdr:colOff>498299</xdr:colOff>
      <xdr:row>75</xdr:row>
      <xdr:rowOff>38858</xdr:rowOff>
    </xdr:to>
    <xdr:sp macro="" textlink="">
      <xdr:nvSpPr>
        <xdr:cNvPr id="88" name="Arrow: Curved Left 87">
          <a:extLst>
            <a:ext uri="{FF2B5EF4-FFF2-40B4-BE49-F238E27FC236}">
              <a16:creationId xmlns:a16="http://schemas.microsoft.com/office/drawing/2014/main" id="{5E8BFC5B-BF22-487D-AD3A-936EA800BA82}"/>
            </a:ext>
          </a:extLst>
        </xdr:cNvPr>
        <xdr:cNvSpPr/>
      </xdr:nvSpPr>
      <xdr:spPr>
        <a:xfrm>
          <a:off x="6868407" y="21537841"/>
          <a:ext cx="371475" cy="524934"/>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twoCellAnchor>
    <xdr:from>
      <xdr:col>1</xdr:col>
      <xdr:colOff>480311</xdr:colOff>
      <xdr:row>72</xdr:row>
      <xdr:rowOff>169032</xdr:rowOff>
    </xdr:from>
    <xdr:to>
      <xdr:col>7</xdr:col>
      <xdr:colOff>72851</xdr:colOff>
      <xdr:row>74</xdr:row>
      <xdr:rowOff>243116</xdr:rowOff>
    </xdr:to>
    <xdr:sp macro="" textlink="">
      <xdr:nvSpPr>
        <xdr:cNvPr id="89" name="Rectangle 88">
          <a:extLst>
            <a:ext uri="{FF2B5EF4-FFF2-40B4-BE49-F238E27FC236}">
              <a16:creationId xmlns:a16="http://schemas.microsoft.com/office/drawing/2014/main" id="{152B0074-4B86-41A3-A1F0-7D11A3A02EF8}"/>
            </a:ext>
          </a:extLst>
        </xdr:cNvPr>
        <xdr:cNvSpPr/>
      </xdr:nvSpPr>
      <xdr:spPr>
        <a:xfrm>
          <a:off x="617894" y="21515615"/>
          <a:ext cx="6196540" cy="50800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67734</xdr:colOff>
      <xdr:row>72</xdr:row>
      <xdr:rowOff>84366</xdr:rowOff>
    </xdr:from>
    <xdr:to>
      <xdr:col>1</xdr:col>
      <xdr:colOff>441326</xdr:colOff>
      <xdr:row>74</xdr:row>
      <xdr:rowOff>179616</xdr:rowOff>
    </xdr:to>
    <xdr:sp macro="" textlink="">
      <xdr:nvSpPr>
        <xdr:cNvPr id="90" name="Arrow: Curved Left 89">
          <a:extLst>
            <a:ext uri="{FF2B5EF4-FFF2-40B4-BE49-F238E27FC236}">
              <a16:creationId xmlns:a16="http://schemas.microsoft.com/office/drawing/2014/main" id="{5B157E68-2331-41AF-B26D-F9C479ADEEB3}"/>
            </a:ext>
          </a:extLst>
        </xdr:cNvPr>
        <xdr:cNvSpPr/>
      </xdr:nvSpPr>
      <xdr:spPr>
        <a:xfrm rot="11171666">
          <a:off x="205317" y="21430949"/>
          <a:ext cx="373592" cy="529167"/>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oneCellAnchor>
    <xdr:from>
      <xdr:col>7</xdr:col>
      <xdr:colOff>1313217</xdr:colOff>
      <xdr:row>98</xdr:row>
      <xdr:rowOff>82550</xdr:rowOff>
    </xdr:from>
    <xdr:ext cx="4143375" cy="1570266"/>
    <xdr:sp macro="" textlink="">
      <xdr:nvSpPr>
        <xdr:cNvPr id="91" name="TextBox 90">
          <a:extLst>
            <a:ext uri="{FF2B5EF4-FFF2-40B4-BE49-F238E27FC236}">
              <a16:creationId xmlns:a16="http://schemas.microsoft.com/office/drawing/2014/main" id="{8391A84E-F2DB-443C-AF9C-AC820299511A}"/>
            </a:ext>
          </a:extLst>
        </xdr:cNvPr>
        <xdr:cNvSpPr txBox="1"/>
      </xdr:nvSpPr>
      <xdr:spPr>
        <a:xfrm>
          <a:off x="8054800" y="27990800"/>
          <a:ext cx="4143375" cy="15702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- 242</a:t>
          </a:r>
        </a:p>
        <a:p>
          <a:endParaRPr lang="en-GB">
            <a:effectLst/>
          </a:endParaRPr>
        </a:p>
        <a:p>
          <a:r>
            <a:rPr lang="en-GB" sz="1100" b="1">
              <a:solidFill>
                <a:schemeClr val="tx1"/>
              </a:solidFill>
              <a:effectLst/>
              <a:latin typeface="+mn-lt"/>
              <a:ea typeface="+mn-ea"/>
              <a:cs typeface="+mn-cs"/>
            </a:rPr>
            <a:t>Swap Operational Risk and Insurance Risk Break</a:t>
          </a:r>
          <a:r>
            <a:rPr lang="en-GB" sz="1100" b="1" baseline="0">
              <a:solidFill>
                <a:schemeClr val="tx1"/>
              </a:solidFill>
              <a:effectLst/>
              <a:latin typeface="+mn-lt"/>
              <a:ea typeface="+mn-ea"/>
              <a:cs typeface="+mn-cs"/>
            </a:rPr>
            <a:t> Even boxes to create more intuitive order consistent with other tables in this form. </a:t>
          </a:r>
        </a:p>
        <a:p>
          <a:endParaRPr lang="en-GB">
            <a:effectLst/>
          </a:endParaRPr>
        </a:p>
        <a:p>
          <a:r>
            <a:rPr lang="en-GB" sz="1100" b="1" baseline="0">
              <a:solidFill>
                <a:schemeClr val="tx1"/>
              </a:solidFill>
              <a:effectLst/>
              <a:latin typeface="+mn-lt"/>
              <a:ea typeface="+mn-ea"/>
              <a:cs typeface="+mn-cs"/>
            </a:rPr>
            <a:t>Insurance Risk should be the first (top) row, then Operational Risk should be the second (middle) row.</a:t>
          </a:r>
          <a:endParaRPr lang="en-GB">
            <a:effectLst/>
          </a:endParaRPr>
        </a:p>
        <a:p>
          <a:endParaRPr lang="en-GB" sz="1100" baseline="0"/>
        </a:p>
        <a:p>
          <a:endParaRPr lang="en-GB" sz="1100"/>
        </a:p>
      </xdr:txBody>
    </xdr:sp>
    <xdr:clientData/>
  </xdr:oneCellAnchor>
  <xdr:twoCellAnchor>
    <xdr:from>
      <xdr:col>7</xdr:col>
      <xdr:colOff>481365</xdr:colOff>
      <xdr:row>100</xdr:row>
      <xdr:rowOff>824</xdr:rowOff>
    </xdr:from>
    <xdr:to>
      <xdr:col>7</xdr:col>
      <xdr:colOff>1313217</xdr:colOff>
      <xdr:row>101</xdr:row>
      <xdr:rowOff>190350</xdr:rowOff>
    </xdr:to>
    <xdr:cxnSp macro="">
      <xdr:nvCxnSpPr>
        <xdr:cNvPr id="92" name="Straight Connector 91">
          <a:extLst>
            <a:ext uri="{FF2B5EF4-FFF2-40B4-BE49-F238E27FC236}">
              <a16:creationId xmlns:a16="http://schemas.microsoft.com/office/drawing/2014/main" id="{4F22B4E9-06E3-4B5D-B37A-1965EC5C7D6D}"/>
            </a:ext>
          </a:extLst>
        </xdr:cNvPr>
        <xdr:cNvCxnSpPr>
          <a:cxnSpLocks/>
          <a:stCxn id="93" idx="4"/>
          <a:endCxn id="91" idx="1"/>
        </xdr:cNvCxnSpPr>
      </xdr:nvCxnSpPr>
      <xdr:spPr>
        <a:xfrm>
          <a:off x="7222948" y="28342991"/>
          <a:ext cx="831852" cy="43294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109890</xdr:colOff>
      <xdr:row>99</xdr:row>
      <xdr:rowOff>4991</xdr:rowOff>
    </xdr:from>
    <xdr:to>
      <xdr:col>7</xdr:col>
      <xdr:colOff>481365</xdr:colOff>
      <xdr:row>101</xdr:row>
      <xdr:rowOff>43092</xdr:rowOff>
    </xdr:to>
    <xdr:sp macro="" textlink="">
      <xdr:nvSpPr>
        <xdr:cNvPr id="93" name="Arrow: Curved Left 92">
          <a:extLst>
            <a:ext uri="{FF2B5EF4-FFF2-40B4-BE49-F238E27FC236}">
              <a16:creationId xmlns:a16="http://schemas.microsoft.com/office/drawing/2014/main" id="{2EC1676E-06BA-461E-9C26-11EE5E6707B8}"/>
            </a:ext>
          </a:extLst>
        </xdr:cNvPr>
        <xdr:cNvSpPr/>
      </xdr:nvSpPr>
      <xdr:spPr>
        <a:xfrm>
          <a:off x="6851473" y="28103741"/>
          <a:ext cx="371475" cy="524934"/>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twoCellAnchor>
    <xdr:from>
      <xdr:col>1</xdr:col>
      <xdr:colOff>463377</xdr:colOff>
      <xdr:row>98</xdr:row>
      <xdr:rowOff>173265</xdr:rowOff>
    </xdr:from>
    <xdr:to>
      <xdr:col>7</xdr:col>
      <xdr:colOff>55917</xdr:colOff>
      <xdr:row>101</xdr:row>
      <xdr:rowOff>3933</xdr:rowOff>
    </xdr:to>
    <xdr:sp macro="" textlink="">
      <xdr:nvSpPr>
        <xdr:cNvPr id="94" name="Rectangle 93">
          <a:extLst>
            <a:ext uri="{FF2B5EF4-FFF2-40B4-BE49-F238E27FC236}">
              <a16:creationId xmlns:a16="http://schemas.microsoft.com/office/drawing/2014/main" id="{88F950DE-5432-40C8-AE1F-AD8D69F78274}"/>
            </a:ext>
          </a:extLst>
        </xdr:cNvPr>
        <xdr:cNvSpPr/>
      </xdr:nvSpPr>
      <xdr:spPr>
        <a:xfrm>
          <a:off x="600960" y="28081515"/>
          <a:ext cx="6196540" cy="50800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50800</xdr:colOff>
      <xdr:row>98</xdr:row>
      <xdr:rowOff>88599</xdr:rowOff>
    </xdr:from>
    <xdr:to>
      <xdr:col>1</xdr:col>
      <xdr:colOff>424392</xdr:colOff>
      <xdr:row>100</xdr:row>
      <xdr:rowOff>183849</xdr:rowOff>
    </xdr:to>
    <xdr:sp macro="" textlink="">
      <xdr:nvSpPr>
        <xdr:cNvPr id="95" name="Arrow: Curved Left 94">
          <a:extLst>
            <a:ext uri="{FF2B5EF4-FFF2-40B4-BE49-F238E27FC236}">
              <a16:creationId xmlns:a16="http://schemas.microsoft.com/office/drawing/2014/main" id="{92C53E1D-5EBD-4854-8D4F-92BF664DD359}"/>
            </a:ext>
          </a:extLst>
        </xdr:cNvPr>
        <xdr:cNvSpPr/>
      </xdr:nvSpPr>
      <xdr:spPr>
        <a:xfrm rot="11171666">
          <a:off x="188383" y="27996849"/>
          <a:ext cx="373592" cy="529167"/>
        </a:xfrm>
        <a:prstGeom prst="curvedLeftArrow">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solidFill>
              <a:schemeClr val="tx1"/>
            </a:solidFill>
          </a:endParaRPr>
        </a:p>
      </xdr:txBody>
    </xdr:sp>
    <xdr:clientData/>
  </xdr:twoCellAnchor>
  <xdr:twoCellAnchor>
    <xdr:from>
      <xdr:col>1</xdr:col>
      <xdr:colOff>463549</xdr:colOff>
      <xdr:row>48</xdr:row>
      <xdr:rowOff>157693</xdr:rowOff>
    </xdr:from>
    <xdr:to>
      <xdr:col>4</xdr:col>
      <xdr:colOff>1485899</xdr:colOff>
      <xdr:row>51</xdr:row>
      <xdr:rowOff>237068</xdr:rowOff>
    </xdr:to>
    <xdr:sp macro="" textlink="">
      <xdr:nvSpPr>
        <xdr:cNvPr id="96" name="Rectangle 95">
          <a:extLst>
            <a:ext uri="{FF2B5EF4-FFF2-40B4-BE49-F238E27FC236}">
              <a16:creationId xmlns:a16="http://schemas.microsoft.com/office/drawing/2014/main" id="{FA2DDE1D-6E86-4301-B47C-CCBFC443A885}"/>
            </a:ext>
          </a:extLst>
        </xdr:cNvPr>
        <xdr:cNvSpPr/>
      </xdr:nvSpPr>
      <xdr:spPr>
        <a:xfrm>
          <a:off x="601132" y="14508693"/>
          <a:ext cx="3191934" cy="75670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5</xdr:col>
      <xdr:colOff>49741</xdr:colOff>
      <xdr:row>52</xdr:row>
      <xdr:rowOff>42333</xdr:rowOff>
    </xdr:from>
    <xdr:ext cx="3817866" cy="1386548"/>
    <xdr:sp macro="" textlink="">
      <xdr:nvSpPr>
        <xdr:cNvPr id="97" name="TextBox 96">
          <a:extLst>
            <a:ext uri="{FF2B5EF4-FFF2-40B4-BE49-F238E27FC236}">
              <a16:creationId xmlns:a16="http://schemas.microsoft.com/office/drawing/2014/main" id="{F87A7EB8-C7D5-48D9-9EB6-FEC077FCAACB}"/>
            </a:ext>
          </a:extLst>
        </xdr:cNvPr>
        <xdr:cNvSpPr txBox="1"/>
      </xdr:nvSpPr>
      <xdr:spPr>
        <a:xfrm>
          <a:off x="3849158" y="15314083"/>
          <a:ext cx="3817866" cy="138654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- 211</a:t>
          </a:r>
        </a:p>
        <a:p>
          <a:endParaRPr lang="en-GB" sz="1100" b="1"/>
        </a:p>
        <a:p>
          <a:r>
            <a:rPr lang="en-GB" sz="1100" b="1">
              <a:solidFill>
                <a:schemeClr val="tx1"/>
              </a:solidFill>
              <a:effectLst/>
              <a:latin typeface="+mn-lt"/>
              <a:ea typeface="+mn-ea"/>
              <a:cs typeface="+mn-cs"/>
            </a:rPr>
            <a:t>1. Change "Market Risk Break Even Percentile" to "Break Even Percentile – Market Risk".</a:t>
          </a:r>
          <a:endParaRPr lang="en-GB">
            <a:effectLst/>
          </a:endParaRPr>
        </a:p>
        <a:p>
          <a:r>
            <a:rPr lang="en-GB" sz="1100" b="1">
              <a:solidFill>
                <a:schemeClr val="tx1"/>
              </a:solidFill>
              <a:effectLst/>
              <a:latin typeface="+mn-lt"/>
              <a:ea typeface="+mn-ea"/>
              <a:cs typeface="+mn-cs"/>
            </a:rPr>
            <a:t>2.</a:t>
          </a:r>
          <a:r>
            <a:rPr lang="en-GB" sz="1100" b="1" baseline="0">
              <a:solidFill>
                <a:schemeClr val="tx1"/>
              </a:solidFill>
              <a:effectLst/>
              <a:latin typeface="+mn-lt"/>
              <a:ea typeface="+mn-ea"/>
              <a:cs typeface="+mn-cs"/>
            </a:rPr>
            <a:t> </a:t>
          </a:r>
          <a:r>
            <a:rPr lang="en-GB" sz="1100" b="1">
              <a:solidFill>
                <a:schemeClr val="tx1"/>
              </a:solidFill>
              <a:effectLst/>
              <a:latin typeface="+mn-lt"/>
              <a:ea typeface="+mn-ea"/>
              <a:cs typeface="+mn-cs"/>
            </a:rPr>
            <a:t>Change "Insurance Risk Break Even Percentile" to "Break Even Percentile – Insurance Risk".</a:t>
          </a:r>
          <a:endParaRPr lang="en-GB">
            <a:effectLst/>
          </a:endParaRPr>
        </a:p>
        <a:p>
          <a:r>
            <a:rPr lang="en-GB" sz="1100" b="1">
              <a:solidFill>
                <a:schemeClr val="tx1"/>
              </a:solidFill>
              <a:effectLst/>
              <a:latin typeface="+mn-lt"/>
              <a:ea typeface="+mn-ea"/>
              <a:cs typeface="+mn-cs"/>
            </a:rPr>
            <a:t>3. In 3rd box, change "… Probabilities" to "… Probability".</a:t>
          </a:r>
          <a:endParaRPr lang="en-GB">
            <a:effectLst/>
          </a:endParaRPr>
        </a:p>
        <a:p>
          <a:endParaRPr lang="en-GB" sz="1100"/>
        </a:p>
      </xdr:txBody>
    </xdr:sp>
    <xdr:clientData/>
  </xdr:oneCellAnchor>
  <xdr:twoCellAnchor>
    <xdr:from>
      <xdr:col>3</xdr:col>
      <xdr:colOff>800099</xdr:colOff>
      <xdr:row>51</xdr:row>
      <xdr:rowOff>237068</xdr:rowOff>
    </xdr:from>
    <xdr:to>
      <xdr:col>5</xdr:col>
      <xdr:colOff>49741</xdr:colOff>
      <xdr:row>55</xdr:row>
      <xdr:rowOff>111190</xdr:rowOff>
    </xdr:to>
    <xdr:cxnSp macro="">
      <xdr:nvCxnSpPr>
        <xdr:cNvPr id="98" name="Straight Connector 97">
          <a:extLst>
            <a:ext uri="{FF2B5EF4-FFF2-40B4-BE49-F238E27FC236}">
              <a16:creationId xmlns:a16="http://schemas.microsoft.com/office/drawing/2014/main" id="{CD2DA36E-91DC-4DC8-BCCD-2D443D9FC3B2}"/>
            </a:ext>
          </a:extLst>
        </xdr:cNvPr>
        <xdr:cNvCxnSpPr>
          <a:cxnSpLocks/>
          <a:stCxn id="96" idx="2"/>
          <a:endCxn id="97" idx="1"/>
        </xdr:cNvCxnSpPr>
      </xdr:nvCxnSpPr>
      <xdr:spPr>
        <a:xfrm>
          <a:off x="2197099" y="15265401"/>
          <a:ext cx="1652059" cy="74195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10584</xdr:colOff>
      <xdr:row>73</xdr:row>
      <xdr:rowOff>0</xdr:rowOff>
    </xdr:from>
    <xdr:to>
      <xdr:col>5</xdr:col>
      <xdr:colOff>38101</xdr:colOff>
      <xdr:row>76</xdr:row>
      <xdr:rowOff>26458</xdr:rowOff>
    </xdr:to>
    <xdr:sp macro="" textlink="">
      <xdr:nvSpPr>
        <xdr:cNvPr id="99" name="Rectangle 98">
          <a:extLst>
            <a:ext uri="{FF2B5EF4-FFF2-40B4-BE49-F238E27FC236}">
              <a16:creationId xmlns:a16="http://schemas.microsoft.com/office/drawing/2014/main" id="{E137EE49-15F3-45B9-8C73-A3897A8673DC}"/>
            </a:ext>
          </a:extLst>
        </xdr:cNvPr>
        <xdr:cNvSpPr/>
      </xdr:nvSpPr>
      <xdr:spPr>
        <a:xfrm>
          <a:off x="645584" y="21537083"/>
          <a:ext cx="3191934" cy="75670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5</xdr:col>
      <xdr:colOff>94193</xdr:colOff>
      <xdr:row>76</xdr:row>
      <xdr:rowOff>75140</xdr:rowOff>
    </xdr:from>
    <xdr:ext cx="3817866" cy="1386548"/>
    <xdr:sp macro="" textlink="">
      <xdr:nvSpPr>
        <xdr:cNvPr id="100" name="TextBox 99">
          <a:extLst>
            <a:ext uri="{FF2B5EF4-FFF2-40B4-BE49-F238E27FC236}">
              <a16:creationId xmlns:a16="http://schemas.microsoft.com/office/drawing/2014/main" id="{8E7DBED2-9184-470B-B438-C3069CF3479E}"/>
            </a:ext>
          </a:extLst>
        </xdr:cNvPr>
        <xdr:cNvSpPr txBox="1"/>
      </xdr:nvSpPr>
      <xdr:spPr>
        <a:xfrm>
          <a:off x="3893610" y="22342473"/>
          <a:ext cx="3817866" cy="138654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- 211</a:t>
          </a:r>
        </a:p>
        <a:p>
          <a:endParaRPr lang="en-GB" sz="1100" b="1"/>
        </a:p>
        <a:p>
          <a:r>
            <a:rPr lang="en-GB" sz="1100" b="1">
              <a:solidFill>
                <a:schemeClr val="tx1"/>
              </a:solidFill>
              <a:effectLst/>
              <a:latin typeface="+mn-lt"/>
              <a:ea typeface="+mn-ea"/>
              <a:cs typeface="+mn-cs"/>
            </a:rPr>
            <a:t>1. Change "RI Credit Risk" to "Break Even Percentile – RI Credit Risk".</a:t>
          </a:r>
          <a:endParaRPr lang="en-GB">
            <a:effectLst/>
          </a:endParaRPr>
        </a:p>
        <a:p>
          <a:r>
            <a:rPr lang="en-GB" sz="1100" b="1">
              <a:solidFill>
                <a:schemeClr val="tx1"/>
              </a:solidFill>
              <a:effectLst/>
              <a:latin typeface="+mn-lt"/>
              <a:ea typeface="+mn-ea"/>
              <a:cs typeface="+mn-cs"/>
            </a:rPr>
            <a:t>2.</a:t>
          </a:r>
          <a:r>
            <a:rPr lang="en-GB" sz="1100" b="1" baseline="0">
              <a:solidFill>
                <a:schemeClr val="tx1"/>
              </a:solidFill>
              <a:effectLst/>
              <a:latin typeface="+mn-lt"/>
              <a:ea typeface="+mn-ea"/>
              <a:cs typeface="+mn-cs"/>
            </a:rPr>
            <a:t> </a:t>
          </a:r>
          <a:r>
            <a:rPr lang="en-GB" sz="1100" b="1">
              <a:solidFill>
                <a:schemeClr val="tx1"/>
              </a:solidFill>
              <a:effectLst/>
              <a:latin typeface="+mn-lt"/>
              <a:ea typeface="+mn-ea"/>
              <a:cs typeface="+mn-cs"/>
            </a:rPr>
            <a:t>Change "Insurance Risk" to "Break Even Percentile – Insurance Risk".</a:t>
          </a:r>
          <a:endParaRPr lang="en-GB">
            <a:effectLst/>
          </a:endParaRPr>
        </a:p>
        <a:p>
          <a:r>
            <a:rPr lang="en-GB" sz="1100" b="1">
              <a:solidFill>
                <a:schemeClr val="tx1"/>
              </a:solidFill>
              <a:effectLst/>
              <a:latin typeface="+mn-lt"/>
              <a:ea typeface="+mn-ea"/>
              <a:cs typeface="+mn-cs"/>
            </a:rPr>
            <a:t>3. In 3rd box, change "… Probabilities" to "… Probability".</a:t>
          </a:r>
          <a:endParaRPr lang="en-GB">
            <a:effectLst/>
          </a:endParaRPr>
        </a:p>
        <a:p>
          <a:endParaRPr lang="en-GB" sz="1100"/>
        </a:p>
      </xdr:txBody>
    </xdr:sp>
    <xdr:clientData/>
  </xdr:oneCellAnchor>
  <xdr:twoCellAnchor>
    <xdr:from>
      <xdr:col>3</xdr:col>
      <xdr:colOff>844551</xdr:colOff>
      <xdr:row>76</xdr:row>
      <xdr:rowOff>26458</xdr:rowOff>
    </xdr:from>
    <xdr:to>
      <xdr:col>5</xdr:col>
      <xdr:colOff>94193</xdr:colOff>
      <xdr:row>79</xdr:row>
      <xdr:rowOff>143997</xdr:rowOff>
    </xdr:to>
    <xdr:cxnSp macro="">
      <xdr:nvCxnSpPr>
        <xdr:cNvPr id="101" name="Straight Connector 100">
          <a:extLst>
            <a:ext uri="{FF2B5EF4-FFF2-40B4-BE49-F238E27FC236}">
              <a16:creationId xmlns:a16="http://schemas.microsoft.com/office/drawing/2014/main" id="{F59A32CE-F207-4D83-9AE0-E69D0395098C}"/>
            </a:ext>
          </a:extLst>
        </xdr:cNvPr>
        <xdr:cNvCxnSpPr>
          <a:cxnSpLocks/>
          <a:stCxn id="99" idx="2"/>
          <a:endCxn id="100" idx="1"/>
        </xdr:cNvCxnSpPr>
      </xdr:nvCxnSpPr>
      <xdr:spPr>
        <a:xfrm>
          <a:off x="2241551" y="22293791"/>
          <a:ext cx="1652059" cy="74195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99</xdr:row>
      <xdr:rowOff>0</xdr:rowOff>
    </xdr:from>
    <xdr:to>
      <xdr:col>5</xdr:col>
      <xdr:colOff>27517</xdr:colOff>
      <xdr:row>102</xdr:row>
      <xdr:rowOff>26458</xdr:rowOff>
    </xdr:to>
    <xdr:sp macro="" textlink="">
      <xdr:nvSpPr>
        <xdr:cNvPr id="102" name="Rectangle 101">
          <a:extLst>
            <a:ext uri="{FF2B5EF4-FFF2-40B4-BE49-F238E27FC236}">
              <a16:creationId xmlns:a16="http://schemas.microsoft.com/office/drawing/2014/main" id="{022AC2C6-22DD-49DC-9367-07DAE145721B}"/>
            </a:ext>
          </a:extLst>
        </xdr:cNvPr>
        <xdr:cNvSpPr/>
      </xdr:nvSpPr>
      <xdr:spPr>
        <a:xfrm>
          <a:off x="635000" y="28098750"/>
          <a:ext cx="3191934" cy="75670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5</xdr:col>
      <xdr:colOff>83609</xdr:colOff>
      <xdr:row>102</xdr:row>
      <xdr:rowOff>75140</xdr:rowOff>
    </xdr:from>
    <xdr:ext cx="3817866" cy="1386548"/>
    <xdr:sp macro="" textlink="">
      <xdr:nvSpPr>
        <xdr:cNvPr id="103" name="TextBox 102">
          <a:extLst>
            <a:ext uri="{FF2B5EF4-FFF2-40B4-BE49-F238E27FC236}">
              <a16:creationId xmlns:a16="http://schemas.microsoft.com/office/drawing/2014/main" id="{7087C0EF-A53B-42D2-BB45-7B459329CA4D}"/>
            </a:ext>
          </a:extLst>
        </xdr:cNvPr>
        <xdr:cNvSpPr txBox="1"/>
      </xdr:nvSpPr>
      <xdr:spPr>
        <a:xfrm>
          <a:off x="3883026" y="28904140"/>
          <a:ext cx="3817866" cy="138654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- 211</a:t>
          </a:r>
        </a:p>
        <a:p>
          <a:endParaRPr lang="en-GB" sz="1100" b="1"/>
        </a:p>
        <a:p>
          <a:r>
            <a:rPr lang="en-GB" sz="1100" b="1">
              <a:solidFill>
                <a:schemeClr val="tx1"/>
              </a:solidFill>
              <a:effectLst/>
              <a:latin typeface="+mn-lt"/>
              <a:ea typeface="+mn-ea"/>
              <a:cs typeface="+mn-cs"/>
            </a:rPr>
            <a:t>1. Change "Operational Risk" to "Break Even Percentile – Operational Risk".</a:t>
          </a:r>
          <a:endParaRPr lang="en-GB">
            <a:effectLst/>
          </a:endParaRPr>
        </a:p>
        <a:p>
          <a:r>
            <a:rPr lang="en-GB" sz="1100" b="1">
              <a:solidFill>
                <a:schemeClr val="tx1"/>
              </a:solidFill>
              <a:effectLst/>
              <a:latin typeface="+mn-lt"/>
              <a:ea typeface="+mn-ea"/>
              <a:cs typeface="+mn-cs"/>
            </a:rPr>
            <a:t>2.</a:t>
          </a:r>
          <a:r>
            <a:rPr lang="en-GB" sz="1100" b="1" baseline="0">
              <a:solidFill>
                <a:schemeClr val="tx1"/>
              </a:solidFill>
              <a:effectLst/>
              <a:latin typeface="+mn-lt"/>
              <a:ea typeface="+mn-ea"/>
              <a:cs typeface="+mn-cs"/>
            </a:rPr>
            <a:t> </a:t>
          </a:r>
          <a:r>
            <a:rPr lang="en-GB" sz="1100" b="1">
              <a:solidFill>
                <a:schemeClr val="tx1"/>
              </a:solidFill>
              <a:effectLst/>
              <a:latin typeface="+mn-lt"/>
              <a:ea typeface="+mn-ea"/>
              <a:cs typeface="+mn-cs"/>
            </a:rPr>
            <a:t>Change "Insurance Risk" to "Break Even Percentile – Insurance Risk".</a:t>
          </a:r>
          <a:endParaRPr lang="en-GB">
            <a:effectLst/>
          </a:endParaRPr>
        </a:p>
        <a:p>
          <a:r>
            <a:rPr lang="en-GB" sz="1100" b="1">
              <a:solidFill>
                <a:schemeClr val="tx1"/>
              </a:solidFill>
              <a:effectLst/>
              <a:latin typeface="+mn-lt"/>
              <a:ea typeface="+mn-ea"/>
              <a:cs typeface="+mn-cs"/>
            </a:rPr>
            <a:t>3. In 3rd box, change "… Probabilities" to "… Probability".</a:t>
          </a:r>
          <a:endParaRPr lang="en-GB">
            <a:effectLst/>
          </a:endParaRPr>
        </a:p>
        <a:p>
          <a:endParaRPr lang="en-GB" sz="1100"/>
        </a:p>
      </xdr:txBody>
    </xdr:sp>
    <xdr:clientData/>
  </xdr:oneCellAnchor>
  <xdr:twoCellAnchor>
    <xdr:from>
      <xdr:col>3</xdr:col>
      <xdr:colOff>833967</xdr:colOff>
      <xdr:row>102</xdr:row>
      <xdr:rowOff>26458</xdr:rowOff>
    </xdr:from>
    <xdr:to>
      <xdr:col>5</xdr:col>
      <xdr:colOff>83609</xdr:colOff>
      <xdr:row>105</xdr:row>
      <xdr:rowOff>112247</xdr:rowOff>
    </xdr:to>
    <xdr:cxnSp macro="">
      <xdr:nvCxnSpPr>
        <xdr:cNvPr id="104" name="Straight Connector 103">
          <a:extLst>
            <a:ext uri="{FF2B5EF4-FFF2-40B4-BE49-F238E27FC236}">
              <a16:creationId xmlns:a16="http://schemas.microsoft.com/office/drawing/2014/main" id="{7770BFF3-5097-4846-8D6C-EAD45A932690}"/>
            </a:ext>
          </a:extLst>
        </xdr:cNvPr>
        <xdr:cNvCxnSpPr>
          <a:cxnSpLocks/>
          <a:stCxn id="102" idx="2"/>
          <a:endCxn id="103" idx="1"/>
        </xdr:cNvCxnSpPr>
      </xdr:nvCxnSpPr>
      <xdr:spPr>
        <a:xfrm>
          <a:off x="2230967" y="28855458"/>
          <a:ext cx="1652059" cy="74195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1308100</xdr:colOff>
      <xdr:row>106</xdr:row>
      <xdr:rowOff>56091</xdr:rowOff>
    </xdr:from>
    <xdr:ext cx="3762375" cy="1114425"/>
    <xdr:sp macro="" textlink="">
      <xdr:nvSpPr>
        <xdr:cNvPr id="108" name="TextBox 107">
          <a:extLst>
            <a:ext uri="{FF2B5EF4-FFF2-40B4-BE49-F238E27FC236}">
              <a16:creationId xmlns:a16="http://schemas.microsoft.com/office/drawing/2014/main" id="{97A577B5-B4D2-4917-A914-80CCEDDB4883}"/>
            </a:ext>
          </a:extLst>
        </xdr:cNvPr>
        <xdr:cNvSpPr txBox="1"/>
      </xdr:nvSpPr>
      <xdr:spPr>
        <a:xfrm>
          <a:off x="8049683" y="29752924"/>
          <a:ext cx="3762375" cy="111442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- 207</a:t>
          </a:r>
          <a:endParaRPr lang="en-GB">
            <a:effectLst/>
          </a:endParaRPr>
        </a:p>
        <a:p>
          <a:pPr eaLnBrk="1" fontAlgn="auto" latinLnBrk="0" hangingPunct="1"/>
          <a:r>
            <a:rPr lang="en-GB" sz="1100" b="1">
              <a:solidFill>
                <a:schemeClr val="tx1"/>
              </a:solidFill>
              <a:effectLst/>
              <a:latin typeface="+mn-lt"/>
              <a:ea typeface="+mn-ea"/>
              <a:cs typeface="+mn-cs"/>
            </a:rPr>
            <a:t>Pre populate "Break Even Percentile - Insurance Risk" in the Insurance versus RI Credit Risk section (Qu 3), from the</a:t>
          </a:r>
          <a:r>
            <a:rPr lang="en-GB" sz="1100" b="1" baseline="0">
              <a:solidFill>
                <a:schemeClr val="tx1"/>
              </a:solidFill>
              <a:effectLst/>
              <a:latin typeface="+mn-lt"/>
              <a:ea typeface="+mn-ea"/>
              <a:cs typeface="+mn-cs"/>
            </a:rPr>
            <a:t> equivalent field </a:t>
          </a:r>
          <a:r>
            <a:rPr lang="en-GB" sz="1100" b="1">
              <a:solidFill>
                <a:schemeClr val="tx1"/>
              </a:solidFill>
              <a:effectLst/>
              <a:latin typeface="+mn-lt"/>
              <a:ea typeface="+mn-ea"/>
              <a:cs typeface="+mn-cs"/>
            </a:rPr>
            <a:t>in the Insurance versus Market Risk section (Qu 2, first row of 3x boxes below the JEP table). </a:t>
          </a:r>
          <a:endParaRPr lang="en-GB">
            <a:effectLst/>
          </a:endParaRPr>
        </a:p>
        <a:p>
          <a:endParaRPr lang="en-GB" sz="1100"/>
        </a:p>
      </xdr:txBody>
    </xdr:sp>
    <xdr:clientData/>
  </xdr:oneCellAnchor>
  <xdr:twoCellAnchor>
    <xdr:from>
      <xdr:col>6</xdr:col>
      <xdr:colOff>5822</xdr:colOff>
      <xdr:row>100</xdr:row>
      <xdr:rowOff>30691</xdr:rowOff>
    </xdr:from>
    <xdr:to>
      <xdr:col>7</xdr:col>
      <xdr:colOff>1308100</xdr:colOff>
      <xdr:row>108</xdr:row>
      <xdr:rowOff>189970</xdr:rowOff>
    </xdr:to>
    <xdr:cxnSp macro="">
      <xdr:nvCxnSpPr>
        <xdr:cNvPr id="109" name="Straight Connector 108">
          <a:extLst>
            <a:ext uri="{FF2B5EF4-FFF2-40B4-BE49-F238E27FC236}">
              <a16:creationId xmlns:a16="http://schemas.microsoft.com/office/drawing/2014/main" id="{A4BCF956-4842-464D-96E1-A7D7250E1F03}"/>
            </a:ext>
          </a:extLst>
        </xdr:cNvPr>
        <xdr:cNvCxnSpPr>
          <a:cxnSpLocks/>
          <a:stCxn id="110" idx="2"/>
          <a:endCxn id="108" idx="1"/>
        </xdr:cNvCxnSpPr>
      </xdr:nvCxnSpPr>
      <xdr:spPr>
        <a:xfrm>
          <a:off x="5276322" y="28372858"/>
          <a:ext cx="2773361" cy="193727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1483784</xdr:colOff>
      <xdr:row>98</xdr:row>
      <xdr:rowOff>135466</xdr:rowOff>
    </xdr:from>
    <xdr:to>
      <xdr:col>7</xdr:col>
      <xdr:colOff>20109</xdr:colOff>
      <xdr:row>100</xdr:row>
      <xdr:rowOff>30691</xdr:rowOff>
    </xdr:to>
    <xdr:sp macro="" textlink="">
      <xdr:nvSpPr>
        <xdr:cNvPr id="110" name="Rectangle 109">
          <a:extLst>
            <a:ext uri="{FF2B5EF4-FFF2-40B4-BE49-F238E27FC236}">
              <a16:creationId xmlns:a16="http://schemas.microsoft.com/office/drawing/2014/main" id="{31F3D572-4828-4725-AF8F-71BAC073D337}"/>
            </a:ext>
          </a:extLst>
        </xdr:cNvPr>
        <xdr:cNvSpPr/>
      </xdr:nvSpPr>
      <xdr:spPr>
        <a:xfrm>
          <a:off x="3790951" y="28043716"/>
          <a:ext cx="2970741" cy="32914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1E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1E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1E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1E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1E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1E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1E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1E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1E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1E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1E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29" name="Picture 28" descr="clear">
          <a:extLst>
            <a:ext uri="{FF2B5EF4-FFF2-40B4-BE49-F238E27FC236}">
              <a16:creationId xmlns:a16="http://schemas.microsoft.com/office/drawing/2014/main" id="{436FF317-882B-4ACA-925A-275741CD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0" name="Picture 29" descr="clear">
          <a:extLst>
            <a:ext uri="{FF2B5EF4-FFF2-40B4-BE49-F238E27FC236}">
              <a16:creationId xmlns:a16="http://schemas.microsoft.com/office/drawing/2014/main" id="{69E927D3-C67B-48A0-B47C-E93A95475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1" name="Picture 30" descr="clear">
          <a:extLst>
            <a:ext uri="{FF2B5EF4-FFF2-40B4-BE49-F238E27FC236}">
              <a16:creationId xmlns:a16="http://schemas.microsoft.com/office/drawing/2014/main" id="{787E7A2F-D3A5-4565-AD82-021772277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xdr:row>
      <xdr:rowOff>0</xdr:rowOff>
    </xdr:from>
    <xdr:ext cx="9525" cy="9525"/>
    <xdr:pic>
      <xdr:nvPicPr>
        <xdr:cNvPr id="32" name="Picture 31" descr="clear">
          <a:extLst>
            <a:ext uri="{FF2B5EF4-FFF2-40B4-BE49-F238E27FC236}">
              <a16:creationId xmlns:a16="http://schemas.microsoft.com/office/drawing/2014/main" id="{349F2EAD-5BD5-48C3-82D3-79A060A23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3" name="Picture 32" descr="clear">
          <a:extLst>
            <a:ext uri="{FF2B5EF4-FFF2-40B4-BE49-F238E27FC236}">
              <a16:creationId xmlns:a16="http://schemas.microsoft.com/office/drawing/2014/main" id="{6E266144-9834-4FF6-BB58-03D9663B0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4" name="Picture 33" descr="clear">
          <a:extLst>
            <a:ext uri="{FF2B5EF4-FFF2-40B4-BE49-F238E27FC236}">
              <a16:creationId xmlns:a16="http://schemas.microsoft.com/office/drawing/2014/main" id="{4F217413-4D44-4E39-948D-12DADB8E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5" name="Picture 34" descr="clear">
          <a:extLst>
            <a:ext uri="{FF2B5EF4-FFF2-40B4-BE49-F238E27FC236}">
              <a16:creationId xmlns:a16="http://schemas.microsoft.com/office/drawing/2014/main" id="{1DC1AEEE-4ADC-48BD-AB31-10FD12F60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6" name="Picture 35" descr="clear">
          <a:extLst>
            <a:ext uri="{FF2B5EF4-FFF2-40B4-BE49-F238E27FC236}">
              <a16:creationId xmlns:a16="http://schemas.microsoft.com/office/drawing/2014/main" id="{F9140438-5676-478F-81EB-EDB53112E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7" name="Picture 36" descr="clear">
          <a:extLst>
            <a:ext uri="{FF2B5EF4-FFF2-40B4-BE49-F238E27FC236}">
              <a16:creationId xmlns:a16="http://schemas.microsoft.com/office/drawing/2014/main" id="{E42C30E9-FAFE-48A8-8297-FCF4806E3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762000</xdr:colOff>
      <xdr:row>0</xdr:row>
      <xdr:rowOff>83344</xdr:rowOff>
    </xdr:from>
    <xdr:ext cx="2089616" cy="806122"/>
    <xdr:sp macro="" textlink="">
      <xdr:nvSpPr>
        <xdr:cNvPr id="38" name="TextBox 37">
          <a:extLst>
            <a:ext uri="{FF2B5EF4-FFF2-40B4-BE49-F238E27FC236}">
              <a16:creationId xmlns:a16="http://schemas.microsoft.com/office/drawing/2014/main" id="{6566C9B9-99C0-49D5-BBFD-6331826F72DE}"/>
            </a:ext>
          </a:extLst>
        </xdr:cNvPr>
        <xdr:cNvSpPr txBox="1"/>
      </xdr:nvSpPr>
      <xdr:spPr>
        <a:xfrm>
          <a:off x="10525125" y="83344"/>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2</xdr:col>
      <xdr:colOff>447675</xdr:colOff>
      <xdr:row>15</xdr:row>
      <xdr:rowOff>9525</xdr:rowOff>
    </xdr:from>
    <xdr:to>
      <xdr:col>5</xdr:col>
      <xdr:colOff>1035600</xdr:colOff>
      <xdr:row>30</xdr:row>
      <xdr:rowOff>32025</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1495425</xdr:colOff>
      <xdr:row>15</xdr:row>
      <xdr:rowOff>0</xdr:rowOff>
    </xdr:from>
    <xdr:to>
      <xdr:col>7</xdr:col>
      <xdr:colOff>906375</xdr:colOff>
      <xdr:row>30</xdr:row>
      <xdr:rowOff>22500</xdr:rowOff>
    </xdr:to>
    <xdr:graphicFrame macro="">
      <xdr:nvGraphicFramePr>
        <xdr:cNvPr id="3" name="Chart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476251</xdr:colOff>
      <xdr:row>41</xdr:row>
      <xdr:rowOff>9526</xdr:rowOff>
    </xdr:from>
    <xdr:to>
      <xdr:col>5</xdr:col>
      <xdr:colOff>1064176</xdr:colOff>
      <xdr:row>56</xdr:row>
      <xdr:rowOff>12976</xdr:rowOff>
    </xdr:to>
    <xdr:graphicFrame macro="">
      <xdr:nvGraphicFramePr>
        <xdr:cNvPr id="4" name="Chart 3">
          <a:extLst>
            <a:ext uri="{FF2B5EF4-FFF2-40B4-BE49-F238E27FC236}">
              <a16:creationId xmlns:a16="http://schemas.microsoft.com/office/drawing/2014/main" id="{00000000-0008-0000-1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1466851</xdr:colOff>
      <xdr:row>41</xdr:row>
      <xdr:rowOff>0</xdr:rowOff>
    </xdr:from>
    <xdr:to>
      <xdr:col>7</xdr:col>
      <xdr:colOff>877801</xdr:colOff>
      <xdr:row>56</xdr:row>
      <xdr:rowOff>3450</xdr:rowOff>
    </xdr:to>
    <xdr:graphicFrame macro="">
      <xdr:nvGraphicFramePr>
        <xdr:cNvPr id="5" name="Chart 4">
          <a:extLst>
            <a:ext uri="{FF2B5EF4-FFF2-40B4-BE49-F238E27FC236}">
              <a16:creationId xmlns:a16="http://schemas.microsoft.com/office/drawing/2014/main" id="{00000000-0008-0000-1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523875</xdr:colOff>
      <xdr:row>67</xdr:row>
      <xdr:rowOff>47625</xdr:rowOff>
    </xdr:from>
    <xdr:to>
      <xdr:col>5</xdr:col>
      <xdr:colOff>1111800</xdr:colOff>
      <xdr:row>82</xdr:row>
      <xdr:rowOff>70125</xdr:rowOff>
    </xdr:to>
    <xdr:graphicFrame macro="">
      <xdr:nvGraphicFramePr>
        <xdr:cNvPr id="6" name="Chart 5">
          <a:extLst>
            <a:ext uri="{FF2B5EF4-FFF2-40B4-BE49-F238E27FC236}">
              <a16:creationId xmlns:a16="http://schemas.microsoft.com/office/drawing/2014/main" id="{00000000-0008-0000-1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1438275</xdr:colOff>
      <xdr:row>67</xdr:row>
      <xdr:rowOff>76200</xdr:rowOff>
    </xdr:from>
    <xdr:to>
      <xdr:col>7</xdr:col>
      <xdr:colOff>849225</xdr:colOff>
      <xdr:row>82</xdr:row>
      <xdr:rowOff>98700</xdr:rowOff>
    </xdr:to>
    <xdr:graphicFrame macro="">
      <xdr:nvGraphicFramePr>
        <xdr:cNvPr id="7" name="Chart 6">
          <a:extLst>
            <a:ext uri="{FF2B5EF4-FFF2-40B4-BE49-F238E27FC236}">
              <a16:creationId xmlns:a16="http://schemas.microsoft.com/office/drawing/2014/main" id="{00000000-0008-0000-1F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514350</xdr:colOff>
      <xdr:row>93</xdr:row>
      <xdr:rowOff>9524</xdr:rowOff>
    </xdr:from>
    <xdr:to>
      <xdr:col>5</xdr:col>
      <xdr:colOff>1102275</xdr:colOff>
      <xdr:row>107</xdr:row>
      <xdr:rowOff>203474</xdr:rowOff>
    </xdr:to>
    <xdr:graphicFrame macro="">
      <xdr:nvGraphicFramePr>
        <xdr:cNvPr id="8" name="Chart 7">
          <a:extLst>
            <a:ext uri="{FF2B5EF4-FFF2-40B4-BE49-F238E27FC236}">
              <a16:creationId xmlns:a16="http://schemas.microsoft.com/office/drawing/2014/main" id="{00000000-0008-0000-1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1390650</xdr:colOff>
      <xdr:row>93</xdr:row>
      <xdr:rowOff>19049</xdr:rowOff>
    </xdr:from>
    <xdr:to>
      <xdr:col>7</xdr:col>
      <xdr:colOff>801600</xdr:colOff>
      <xdr:row>108</xdr:row>
      <xdr:rowOff>3449</xdr:rowOff>
    </xdr:to>
    <xdr:graphicFrame macro="">
      <xdr:nvGraphicFramePr>
        <xdr:cNvPr id="9" name="Chart 8">
          <a:extLst>
            <a:ext uri="{FF2B5EF4-FFF2-40B4-BE49-F238E27FC236}">
              <a16:creationId xmlns:a16="http://schemas.microsoft.com/office/drawing/2014/main" id="{00000000-0008-0000-1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xdr:colOff>
      <xdr:row>129</xdr:row>
      <xdr:rowOff>104775</xdr:rowOff>
    </xdr:from>
    <xdr:to>
      <xdr:col>6</xdr:col>
      <xdr:colOff>9526</xdr:colOff>
      <xdr:row>139</xdr:row>
      <xdr:rowOff>161925</xdr:rowOff>
    </xdr:to>
    <xdr:graphicFrame macro="">
      <xdr:nvGraphicFramePr>
        <xdr:cNvPr id="10" name="Chart 9">
          <a:extLst>
            <a:ext uri="{FF2B5EF4-FFF2-40B4-BE49-F238E27FC236}">
              <a16:creationId xmlns:a16="http://schemas.microsoft.com/office/drawing/2014/main" id="{00000000-0008-0000-1F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xdr:colOff>
      <xdr:row>160</xdr:row>
      <xdr:rowOff>180975</xdr:rowOff>
    </xdr:from>
    <xdr:to>
      <xdr:col>6</xdr:col>
      <xdr:colOff>0</xdr:colOff>
      <xdr:row>171</xdr:row>
      <xdr:rowOff>38100</xdr:rowOff>
    </xdr:to>
    <xdr:graphicFrame macro="">
      <xdr:nvGraphicFramePr>
        <xdr:cNvPr id="11" name="Chart 10">
          <a:extLst>
            <a:ext uri="{FF2B5EF4-FFF2-40B4-BE49-F238E27FC236}">
              <a16:creationId xmlns:a16="http://schemas.microsoft.com/office/drawing/2014/main" id="{00000000-0008-0000-1F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12" name="Picture 11">
          <a:extLst>
            <a:ext uri="{FF2B5EF4-FFF2-40B4-BE49-F238E27FC236}">
              <a16:creationId xmlns:a16="http://schemas.microsoft.com/office/drawing/2014/main" id="{00000000-0008-0000-1F00-00000C000000}"/>
            </a:ext>
          </a:extLst>
        </xdr:cNvPr>
        <xdr:cNvPicPr>
          <a:picLocks noChangeAspect="1"/>
        </xdr:cNvPicPr>
      </xdr:nvPicPr>
      <xdr:blipFill>
        <a:blip xmlns:r="http://schemas.openxmlformats.org/officeDocument/2006/relationships" r:embed="rId11"/>
        <a:stretch>
          <a:fillRect/>
        </a:stretch>
      </xdr:blipFill>
      <xdr:spPr>
        <a:xfrm>
          <a:off x="0" y="0"/>
          <a:ext cx="1819275" cy="457200"/>
        </a:xfrm>
        <a:prstGeom prst="rect">
          <a:avLst/>
        </a:prstGeom>
        <a:ln w="9525" cmpd="sng">
          <a:noFill/>
        </a:ln>
      </xdr:spPr>
    </xdr:pic>
    <xdr:clientData/>
  </xdr:twoCellAnchor>
  <xdr:twoCellAnchor>
    <xdr:from>
      <xdr:col>2</xdr:col>
      <xdr:colOff>1</xdr:colOff>
      <xdr:row>191</xdr:row>
      <xdr:rowOff>104774</xdr:rowOff>
    </xdr:from>
    <xdr:to>
      <xdr:col>6</xdr:col>
      <xdr:colOff>9526</xdr:colOff>
      <xdr:row>204</xdr:row>
      <xdr:rowOff>57150</xdr:rowOff>
    </xdr:to>
    <xdr:graphicFrame macro="">
      <xdr:nvGraphicFramePr>
        <xdr:cNvPr id="13" name="Chart 12">
          <a:extLst>
            <a:ext uri="{FF2B5EF4-FFF2-40B4-BE49-F238E27FC236}">
              <a16:creationId xmlns:a16="http://schemas.microsoft.com/office/drawing/2014/main" id="{041B7418-7438-4398-9781-86FEE3BFB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1762125</xdr:colOff>
      <xdr:row>183</xdr:row>
      <xdr:rowOff>371475</xdr:rowOff>
    </xdr:from>
    <xdr:to>
      <xdr:col>4</xdr:col>
      <xdr:colOff>76200</xdr:colOff>
      <xdr:row>185</xdr:row>
      <xdr:rowOff>57150</xdr:rowOff>
    </xdr:to>
    <xdr:sp macro="" textlink="">
      <xdr:nvSpPr>
        <xdr:cNvPr id="14" name="Rectangle 13">
          <a:extLst>
            <a:ext uri="{FF2B5EF4-FFF2-40B4-BE49-F238E27FC236}">
              <a16:creationId xmlns:a16="http://schemas.microsoft.com/office/drawing/2014/main" id="{3F032222-EA23-4F03-8C7F-977A715DAC3A}"/>
            </a:ext>
          </a:extLst>
        </xdr:cNvPr>
        <xdr:cNvSpPr/>
      </xdr:nvSpPr>
      <xdr:spPr>
        <a:xfrm>
          <a:off x="2181225" y="48063150"/>
          <a:ext cx="2428875" cy="5619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6</xdr:col>
      <xdr:colOff>349136</xdr:colOff>
      <xdr:row>183</xdr:row>
      <xdr:rowOff>89924</xdr:rowOff>
    </xdr:from>
    <xdr:ext cx="3022713" cy="1243576"/>
    <xdr:sp macro="" textlink="">
      <xdr:nvSpPr>
        <xdr:cNvPr id="15" name="TextBox 14">
          <a:extLst>
            <a:ext uri="{FF2B5EF4-FFF2-40B4-BE49-F238E27FC236}">
              <a16:creationId xmlns:a16="http://schemas.microsoft.com/office/drawing/2014/main" id="{F3403037-06FF-413E-B2D5-394FAAD6B78D}"/>
            </a:ext>
          </a:extLst>
        </xdr:cNvPr>
        <xdr:cNvSpPr txBox="1"/>
      </xdr:nvSpPr>
      <xdr:spPr>
        <a:xfrm>
          <a:off x="9435986" y="47781599"/>
          <a:ext cx="3022713" cy="124357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- 194</a:t>
          </a:r>
        </a:p>
        <a:p>
          <a:endParaRPr lang="en-GB" sz="1100" b="1">
            <a:solidFill>
              <a:schemeClr val="tx1"/>
            </a:solidFill>
            <a:effectLst/>
            <a:latin typeface="+mn-lt"/>
            <a:ea typeface="+mn-ea"/>
            <a:cs typeface="+mn-cs"/>
          </a:endParaRPr>
        </a:p>
        <a:p>
          <a:r>
            <a:rPr lang="en-GB">
              <a:effectLst/>
            </a:rPr>
            <a:t>In MDC calculation,</a:t>
          </a:r>
          <a:r>
            <a:rPr lang="en-GB" baseline="0">
              <a:effectLst/>
            </a:rPr>
            <a:t> </a:t>
          </a:r>
          <a:r>
            <a:rPr lang="en-GB">
              <a:effectLst/>
            </a:rPr>
            <a:t>Fully Dependent less Modelled Mean and 99.5th are the wrong way round (currently, MDC is wrongly doing Modelled less Fully Dependent).</a:t>
          </a:r>
        </a:p>
      </xdr:txBody>
    </xdr:sp>
    <xdr:clientData/>
  </xdr:oneCellAnchor>
  <xdr:twoCellAnchor>
    <xdr:from>
      <xdr:col>4</xdr:col>
      <xdr:colOff>76200</xdr:colOff>
      <xdr:row>184</xdr:row>
      <xdr:rowOff>204788</xdr:rowOff>
    </xdr:from>
    <xdr:to>
      <xdr:col>4</xdr:col>
      <xdr:colOff>2190750</xdr:colOff>
      <xdr:row>184</xdr:row>
      <xdr:rowOff>214313</xdr:rowOff>
    </xdr:to>
    <xdr:cxnSp macro="">
      <xdr:nvCxnSpPr>
        <xdr:cNvPr id="16" name="Straight Connector 15">
          <a:extLst>
            <a:ext uri="{FF2B5EF4-FFF2-40B4-BE49-F238E27FC236}">
              <a16:creationId xmlns:a16="http://schemas.microsoft.com/office/drawing/2014/main" id="{3BEF54C8-6429-4C61-91C8-7FC7AB6E23BD}"/>
            </a:ext>
          </a:extLst>
        </xdr:cNvPr>
        <xdr:cNvCxnSpPr>
          <a:stCxn id="14" idx="3"/>
          <a:endCxn id="28" idx="1"/>
        </xdr:cNvCxnSpPr>
      </xdr:nvCxnSpPr>
      <xdr:spPr>
        <a:xfrm flipV="1">
          <a:off x="4610100" y="48334613"/>
          <a:ext cx="2114550" cy="952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2190750</xdr:colOff>
      <xdr:row>183</xdr:row>
      <xdr:rowOff>361950</xdr:rowOff>
    </xdr:from>
    <xdr:to>
      <xdr:col>6</xdr:col>
      <xdr:colOff>66675</xdr:colOff>
      <xdr:row>185</xdr:row>
      <xdr:rowOff>47625</xdr:rowOff>
    </xdr:to>
    <xdr:sp macro="" textlink="">
      <xdr:nvSpPr>
        <xdr:cNvPr id="28" name="Rectangle 27">
          <a:extLst>
            <a:ext uri="{FF2B5EF4-FFF2-40B4-BE49-F238E27FC236}">
              <a16:creationId xmlns:a16="http://schemas.microsoft.com/office/drawing/2014/main" id="{8DA203B6-1CA7-4DB0-8CEB-4A697E660421}"/>
            </a:ext>
          </a:extLst>
        </xdr:cNvPr>
        <xdr:cNvSpPr/>
      </xdr:nvSpPr>
      <xdr:spPr>
        <a:xfrm>
          <a:off x="6724650" y="48053625"/>
          <a:ext cx="2428875" cy="5619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66675</xdr:colOff>
      <xdr:row>184</xdr:row>
      <xdr:rowOff>204788</xdr:rowOff>
    </xdr:from>
    <xdr:to>
      <xdr:col>6</xdr:col>
      <xdr:colOff>349136</xdr:colOff>
      <xdr:row>184</xdr:row>
      <xdr:rowOff>273562</xdr:rowOff>
    </xdr:to>
    <xdr:cxnSp macro="">
      <xdr:nvCxnSpPr>
        <xdr:cNvPr id="32" name="Straight Connector 31">
          <a:extLst>
            <a:ext uri="{FF2B5EF4-FFF2-40B4-BE49-F238E27FC236}">
              <a16:creationId xmlns:a16="http://schemas.microsoft.com/office/drawing/2014/main" id="{18C2E7DE-B0B1-4FDF-B5EE-49F1C68D69AB}"/>
            </a:ext>
          </a:extLst>
        </xdr:cNvPr>
        <xdr:cNvCxnSpPr>
          <a:stCxn id="28" idx="3"/>
          <a:endCxn id="15" idx="1"/>
        </xdr:cNvCxnSpPr>
      </xdr:nvCxnSpPr>
      <xdr:spPr>
        <a:xfrm>
          <a:off x="9153525" y="48334613"/>
          <a:ext cx="282461" cy="6877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410805</xdr:colOff>
      <xdr:row>9</xdr:row>
      <xdr:rowOff>560917</xdr:rowOff>
    </xdr:from>
    <xdr:ext cx="2098766" cy="1217083"/>
    <xdr:sp macro="" textlink="">
      <xdr:nvSpPr>
        <xdr:cNvPr id="2" name="TextBox 1">
          <a:extLst>
            <a:ext uri="{FF2B5EF4-FFF2-40B4-BE49-F238E27FC236}">
              <a16:creationId xmlns:a16="http://schemas.microsoft.com/office/drawing/2014/main" id="{F2B05F35-44E9-4983-803F-7DEAFF899CBB}"/>
            </a:ext>
          </a:extLst>
        </xdr:cNvPr>
        <xdr:cNvSpPr txBox="1"/>
      </xdr:nvSpPr>
      <xdr:spPr>
        <a:xfrm>
          <a:off x="13483868" y="5454386"/>
          <a:ext cx="2098766" cy="121708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a:t>
          </a:r>
        </a:p>
        <a:p>
          <a:endParaRPr lang="en-GB" sz="1100" b="0"/>
        </a:p>
        <a:p>
          <a:r>
            <a:rPr lang="en-GB" sz="1100" b="0"/>
            <a:t>New warning error</a:t>
          </a:r>
          <a:r>
            <a:rPr lang="en-GB" sz="1100" b="0" baseline="0"/>
            <a:t> needed.</a:t>
          </a:r>
          <a:endParaRPr lang="en-GB" sz="1100" b="0"/>
        </a:p>
      </xdr:txBody>
    </xdr:sp>
    <xdr:clientData/>
  </xdr:oneCellAnchor>
  <xdr:twoCellAnchor>
    <xdr:from>
      <xdr:col>0</xdr:col>
      <xdr:colOff>359833</xdr:colOff>
      <xdr:row>9</xdr:row>
      <xdr:rowOff>12886</xdr:rowOff>
    </xdr:from>
    <xdr:to>
      <xdr:col>9</xdr:col>
      <xdr:colOff>31749</xdr:colOff>
      <xdr:row>9</xdr:row>
      <xdr:rowOff>714375</xdr:rowOff>
    </xdr:to>
    <xdr:sp macro="" textlink="">
      <xdr:nvSpPr>
        <xdr:cNvPr id="3" name="Rectangle 2">
          <a:extLst>
            <a:ext uri="{FF2B5EF4-FFF2-40B4-BE49-F238E27FC236}">
              <a16:creationId xmlns:a16="http://schemas.microsoft.com/office/drawing/2014/main" id="{484EC039-A6C5-47CF-8459-F62395493FA6}"/>
            </a:ext>
          </a:extLst>
        </xdr:cNvPr>
        <xdr:cNvSpPr/>
      </xdr:nvSpPr>
      <xdr:spPr>
        <a:xfrm>
          <a:off x="359833" y="4906355"/>
          <a:ext cx="12744979" cy="70148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31749</xdr:colOff>
      <xdr:row>9</xdr:row>
      <xdr:rowOff>363631</xdr:rowOff>
    </xdr:from>
    <xdr:to>
      <xdr:col>9</xdr:col>
      <xdr:colOff>410805</xdr:colOff>
      <xdr:row>10</xdr:row>
      <xdr:rowOff>431272</xdr:rowOff>
    </xdr:to>
    <xdr:cxnSp macro="">
      <xdr:nvCxnSpPr>
        <xdr:cNvPr id="4" name="Straight Connector 3">
          <a:extLst>
            <a:ext uri="{FF2B5EF4-FFF2-40B4-BE49-F238E27FC236}">
              <a16:creationId xmlns:a16="http://schemas.microsoft.com/office/drawing/2014/main" id="{FD739436-2FE8-4DDF-8061-D7B9361B9EB4}"/>
            </a:ext>
          </a:extLst>
        </xdr:cNvPr>
        <xdr:cNvCxnSpPr>
          <a:stCxn id="2" idx="1"/>
          <a:endCxn id="3" idx="3"/>
        </xdr:cNvCxnSpPr>
      </xdr:nvCxnSpPr>
      <xdr:spPr>
        <a:xfrm flipH="1" flipV="1">
          <a:off x="13104812" y="6447725"/>
          <a:ext cx="379056" cy="80582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360801</xdr:colOff>
      <xdr:row>7</xdr:row>
      <xdr:rowOff>427566</xdr:rowOff>
    </xdr:from>
    <xdr:ext cx="2341918" cy="1417902"/>
    <xdr:sp macro="" textlink="">
      <xdr:nvSpPr>
        <xdr:cNvPr id="5" name="TextBox 4">
          <a:extLst>
            <a:ext uri="{FF2B5EF4-FFF2-40B4-BE49-F238E27FC236}">
              <a16:creationId xmlns:a16="http://schemas.microsoft.com/office/drawing/2014/main" id="{A56FA7B7-6665-44AD-89BE-80A157C1B7A2}"/>
            </a:ext>
          </a:extLst>
        </xdr:cNvPr>
        <xdr:cNvSpPr txBox="1"/>
      </xdr:nvSpPr>
      <xdr:spPr>
        <a:xfrm>
          <a:off x="13433864" y="3844660"/>
          <a:ext cx="2341918" cy="141790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a:t>
          </a:r>
          <a:r>
            <a:rPr lang="en-GB" sz="1100" b="1" baseline="0">
              <a:solidFill>
                <a:schemeClr val="tx1"/>
              </a:solidFill>
              <a:effectLst/>
              <a:latin typeface="+mn-lt"/>
              <a:ea typeface="+mn-ea"/>
              <a:cs typeface="+mn-cs"/>
            </a:rPr>
            <a:t> - 334 (as a result of issue 225 csv template).</a:t>
          </a:r>
        </a:p>
        <a:p>
          <a:endParaRPr lang="en-GB">
            <a:effectLst/>
          </a:endParaRPr>
        </a:p>
        <a:p>
          <a:r>
            <a:rPr lang="en-GB" sz="1100" b="0" baseline="0">
              <a:solidFill>
                <a:schemeClr val="tx1"/>
              </a:solidFill>
              <a:effectLst/>
              <a:latin typeface="+mn-lt"/>
              <a:ea typeface="+mn-ea"/>
              <a:cs typeface="+mn-cs"/>
            </a:rPr>
            <a:t>Change Validation Expression logic for V01205 to say w: if </a:t>
          </a:r>
          <a:r>
            <a:rPr lang="en-GB" sz="1100" b="1" baseline="0">
              <a:solidFill>
                <a:schemeClr val="tx1"/>
              </a:solidFill>
              <a:effectLst/>
              <a:latin typeface="+mn-lt"/>
              <a:ea typeface="+mn-ea"/>
              <a:cs typeface="+mn-cs"/>
            </a:rPr>
            <a:t>"None"</a:t>
          </a:r>
          <a:r>
            <a:rPr lang="en-GB" sz="1100" b="0" baseline="0">
              <a:solidFill>
                <a:schemeClr val="tx1"/>
              </a:solidFill>
              <a:effectLst/>
              <a:latin typeface="+mn-lt"/>
              <a:ea typeface="+mn-ea"/>
              <a:cs typeface="+mn-cs"/>
            </a:rPr>
            <a:t> when Active. Previously says: w if </a:t>
          </a:r>
          <a:r>
            <a:rPr lang="en-GB" sz="1100" b="1" baseline="0">
              <a:solidFill>
                <a:schemeClr val="tx1"/>
              </a:solidFill>
              <a:effectLst/>
              <a:latin typeface="+mn-lt"/>
              <a:ea typeface="+mn-ea"/>
              <a:cs typeface="+mn-cs"/>
            </a:rPr>
            <a:t>Empty</a:t>
          </a:r>
          <a:r>
            <a:rPr lang="en-GB" sz="1100" b="0" baseline="0">
              <a:solidFill>
                <a:schemeClr val="tx1"/>
              </a:solidFill>
              <a:effectLst/>
              <a:latin typeface="+mn-lt"/>
              <a:ea typeface="+mn-ea"/>
              <a:cs typeface="+mn-cs"/>
            </a:rPr>
            <a:t> when Active.</a:t>
          </a:r>
          <a:endParaRPr lang="en-GB" b="0">
            <a:effectLst/>
          </a:endParaRPr>
        </a:p>
      </xdr:txBody>
    </xdr:sp>
    <xdr:clientData/>
  </xdr:oneCellAnchor>
  <xdr:twoCellAnchor>
    <xdr:from>
      <xdr:col>0</xdr:col>
      <xdr:colOff>345546</xdr:colOff>
      <xdr:row>6</xdr:row>
      <xdr:rowOff>724879</xdr:rowOff>
    </xdr:from>
    <xdr:to>
      <xdr:col>9</xdr:col>
      <xdr:colOff>35718</xdr:colOff>
      <xdr:row>8</xdr:row>
      <xdr:rowOff>47625</xdr:rowOff>
    </xdr:to>
    <xdr:sp macro="" textlink="">
      <xdr:nvSpPr>
        <xdr:cNvPr id="6" name="Rectangle 5">
          <a:extLst>
            <a:ext uri="{FF2B5EF4-FFF2-40B4-BE49-F238E27FC236}">
              <a16:creationId xmlns:a16="http://schemas.microsoft.com/office/drawing/2014/main" id="{951A99CB-C0EC-4FAB-9DAD-9DF297AE1232}"/>
            </a:ext>
          </a:extLst>
        </xdr:cNvPr>
        <xdr:cNvSpPr/>
      </xdr:nvSpPr>
      <xdr:spPr>
        <a:xfrm>
          <a:off x="345546" y="4141973"/>
          <a:ext cx="12763235" cy="79912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35718</xdr:colOff>
      <xdr:row>7</xdr:row>
      <xdr:rowOff>386252</xdr:rowOff>
    </xdr:from>
    <xdr:to>
      <xdr:col>9</xdr:col>
      <xdr:colOff>360801</xdr:colOff>
      <xdr:row>8</xdr:row>
      <xdr:rowOff>398330</xdr:rowOff>
    </xdr:to>
    <xdr:cxnSp macro="">
      <xdr:nvCxnSpPr>
        <xdr:cNvPr id="7" name="Straight Connector 6">
          <a:extLst>
            <a:ext uri="{FF2B5EF4-FFF2-40B4-BE49-F238E27FC236}">
              <a16:creationId xmlns:a16="http://schemas.microsoft.com/office/drawing/2014/main" id="{3446C1EA-C1FE-4DE5-87A8-BACCA18E870C}"/>
            </a:ext>
          </a:extLst>
        </xdr:cNvPr>
        <xdr:cNvCxnSpPr>
          <a:stCxn id="5" idx="1"/>
          <a:endCxn id="6" idx="3"/>
        </xdr:cNvCxnSpPr>
      </xdr:nvCxnSpPr>
      <xdr:spPr>
        <a:xfrm flipH="1" flipV="1">
          <a:off x="13108781" y="4993971"/>
          <a:ext cx="325083" cy="75026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156012</xdr:colOff>
      <xdr:row>3</xdr:row>
      <xdr:rowOff>79905</xdr:rowOff>
    </xdr:from>
    <xdr:ext cx="3832581" cy="3611033"/>
    <xdr:sp macro="" textlink="">
      <xdr:nvSpPr>
        <xdr:cNvPr id="8" name="TextBox 7">
          <a:extLst>
            <a:ext uri="{FF2B5EF4-FFF2-40B4-BE49-F238E27FC236}">
              <a16:creationId xmlns:a16="http://schemas.microsoft.com/office/drawing/2014/main" id="{EC05B9ED-8BFD-4839-B4A9-394998087EF7}"/>
            </a:ext>
          </a:extLst>
        </xdr:cNvPr>
        <xdr:cNvSpPr txBox="1"/>
      </xdr:nvSpPr>
      <xdr:spPr>
        <a:xfrm>
          <a:off x="13229075" y="1282436"/>
          <a:ext cx="3832581" cy="361103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Update: after development and testing, this validation code is now required to be made inactive.</a:t>
          </a:r>
        </a:p>
        <a:p>
          <a:endParaRPr lang="en-GB" sz="1100" b="1">
            <a:solidFill>
              <a:schemeClr val="tx1"/>
            </a:solidFill>
            <a:effectLst/>
            <a:latin typeface="+mn-lt"/>
            <a:ea typeface="+mn-ea"/>
            <a:cs typeface="+mn-cs"/>
          </a:endParaRPr>
        </a:p>
        <a:p>
          <a:r>
            <a:rPr lang="en-GB" sz="1100" b="1" strike="sngStrike">
              <a:solidFill>
                <a:schemeClr val="tx1"/>
              </a:solidFill>
              <a:effectLst/>
              <a:latin typeface="+mn-lt"/>
              <a:ea typeface="+mn-ea"/>
              <a:cs typeface="+mn-cs"/>
            </a:rPr>
            <a:t>LCR Issue</a:t>
          </a:r>
          <a:r>
            <a:rPr lang="en-GB" sz="1100" b="1" strike="sngStrike" baseline="0">
              <a:solidFill>
                <a:schemeClr val="tx1"/>
              </a:solidFill>
              <a:effectLst/>
              <a:latin typeface="+mn-lt"/>
              <a:ea typeface="+mn-ea"/>
              <a:cs typeface="+mn-cs"/>
            </a:rPr>
            <a:t> - 333 (as a result of issue 225 csv template).</a:t>
          </a:r>
        </a:p>
        <a:p>
          <a:endParaRPr lang="en-GB" strike="sngStrike">
            <a:effectLst/>
          </a:endParaRPr>
        </a:p>
        <a:p>
          <a:r>
            <a:rPr lang="en-GB" sz="1100" b="0" strike="sngStrike" baseline="0">
              <a:solidFill>
                <a:schemeClr val="tx1"/>
              </a:solidFill>
              <a:effectLst/>
              <a:latin typeface="+mn-lt"/>
              <a:ea typeface="+mn-ea"/>
              <a:cs typeface="+mn-cs"/>
            </a:rPr>
            <a:t>Change Validation Expression logic of V01201 (v: if empty) to include </a:t>
          </a:r>
          <a:r>
            <a:rPr lang="en-GB" sz="1100" b="1" strike="sngStrike" baseline="0">
              <a:solidFill>
                <a:schemeClr val="tx1"/>
              </a:solidFill>
              <a:effectLst/>
              <a:latin typeface="+mn-lt"/>
              <a:ea typeface="+mn-ea"/>
              <a:cs typeface="+mn-cs"/>
            </a:rPr>
            <a:t>SBF and LCR Return</a:t>
          </a:r>
          <a:r>
            <a:rPr lang="en-GB" sz="1100" b="0" strike="sngStrike" baseline="0">
              <a:solidFill>
                <a:schemeClr val="tx1"/>
              </a:solidFill>
              <a:effectLst/>
              <a:latin typeface="+mn-lt"/>
              <a:ea typeface="+mn-ea"/>
              <a:cs typeface="+mn-cs"/>
            </a:rPr>
            <a:t> fields.</a:t>
          </a:r>
        </a:p>
        <a:p>
          <a:endParaRPr lang="en-GB" sz="1100" b="0" strike="sngStrike" baseline="0">
            <a:solidFill>
              <a:schemeClr val="tx1"/>
            </a:solidFill>
            <a:effectLst/>
            <a:latin typeface="+mn-lt"/>
            <a:ea typeface="+mn-ea"/>
            <a:cs typeface="+mn-cs"/>
          </a:endParaRPr>
        </a:p>
        <a:p>
          <a:r>
            <a:rPr lang="en-GB" sz="1100" b="1" strike="sngStrike" baseline="0">
              <a:solidFill>
                <a:schemeClr val="tx1"/>
              </a:solidFill>
              <a:effectLst/>
              <a:latin typeface="+mn-lt"/>
              <a:ea typeface="+mn-ea"/>
              <a:cs typeface="+mn-cs"/>
            </a:rPr>
            <a:t>LCR Issue - 225</a:t>
          </a:r>
          <a:endParaRPr lang="en-GB" sz="1100" b="0" strike="sngStrike" baseline="0">
            <a:solidFill>
              <a:schemeClr val="tx1"/>
            </a:solidFill>
            <a:effectLst/>
            <a:latin typeface="+mn-lt"/>
            <a:ea typeface="+mn-ea"/>
            <a:cs typeface="+mn-cs"/>
          </a:endParaRPr>
        </a:p>
        <a:p>
          <a:endParaRPr lang="en-GB" sz="1100" b="0" strike="sngStrike" baseline="0">
            <a:solidFill>
              <a:schemeClr val="tx1"/>
            </a:solidFill>
            <a:effectLst/>
            <a:latin typeface="+mn-lt"/>
            <a:ea typeface="+mn-ea"/>
            <a:cs typeface="+mn-cs"/>
          </a:endParaRPr>
        </a:p>
        <a:p>
          <a:r>
            <a:rPr lang="en-GB" sz="1100" b="0" strike="sngStrike" baseline="0">
              <a:solidFill>
                <a:schemeClr val="tx1"/>
              </a:solidFill>
              <a:effectLst/>
              <a:latin typeface="+mn-lt"/>
              <a:ea typeface="+mn-ea"/>
              <a:cs typeface="+mn-cs"/>
            </a:rPr>
            <a:t>Descope the requirement to not include:</a:t>
          </a:r>
        </a:p>
        <a:p>
          <a:r>
            <a:rPr lang="en-GB" sz="1100" b="0" strike="sngStrike" baseline="0">
              <a:solidFill>
                <a:schemeClr val="tx1"/>
              </a:solidFill>
              <a:effectLst/>
              <a:latin typeface="Calibri" panose="020F0502020204030204" pitchFamily="34" charset="0"/>
              <a:ea typeface="+mn-ea"/>
              <a:cs typeface="Calibri" panose="020F0502020204030204" pitchFamily="34" charset="0"/>
            </a:rPr>
            <a:t>• </a:t>
          </a:r>
          <a:r>
            <a:rPr lang="en-GB" sz="1100" b="0" strike="sngStrike" baseline="0">
              <a:solidFill>
                <a:schemeClr val="tx1"/>
              </a:solidFill>
              <a:effectLst/>
              <a:latin typeface="+mn-lt"/>
              <a:ea typeface="+mn-ea"/>
              <a:cs typeface="+mn-cs"/>
            </a:rPr>
            <a:t>Active / Run-Off</a:t>
          </a:r>
        </a:p>
        <a:p>
          <a:r>
            <a:rPr lang="en-GB" sz="1100" b="0" strike="sngStrike" baseline="0">
              <a:solidFill>
                <a:schemeClr val="tx1"/>
              </a:solidFill>
              <a:effectLst/>
              <a:latin typeface="+mn-lt"/>
              <a:ea typeface="+mn-ea"/>
              <a:cs typeface="+mn-cs"/>
            </a:rPr>
            <a:t>• Life / Non-Life</a:t>
          </a:r>
        </a:p>
        <a:p>
          <a:r>
            <a:rPr lang="en-GB" sz="1100" b="0" strike="sngStrike" baseline="0">
              <a:solidFill>
                <a:schemeClr val="tx1"/>
              </a:solidFill>
              <a:effectLst/>
              <a:latin typeface="+mn-lt"/>
              <a:ea typeface="+mn-ea"/>
              <a:cs typeface="+mn-cs"/>
            </a:rPr>
            <a:t>• Unincepted Legal Obligations</a:t>
          </a:r>
        </a:p>
        <a:p>
          <a:r>
            <a:rPr lang="en-GB" sz="1100" b="0" strike="sngStrike" baseline="0">
              <a:solidFill>
                <a:schemeClr val="tx1"/>
              </a:solidFill>
              <a:effectLst/>
              <a:latin typeface="+mn-lt"/>
              <a:ea typeface="+mn-ea"/>
              <a:cs typeface="+mn-cs"/>
            </a:rPr>
            <a:t>• New Synd Load</a:t>
          </a:r>
        </a:p>
        <a:p>
          <a:endParaRPr lang="en-GB" b="1" strike="sngStrike">
            <a:effectLst/>
          </a:endParaRPr>
        </a:p>
        <a:p>
          <a:r>
            <a:rPr lang="en-GB" b="0" strike="sngStrike">
              <a:effectLst/>
            </a:rPr>
            <a:t>These are going to be replaced by the creation of new Business Validations</a:t>
          </a:r>
          <a:r>
            <a:rPr lang="en-GB" b="0" strike="sngStrike" baseline="0">
              <a:effectLst/>
            </a:rPr>
            <a:t> (V01208, V01209, V01210, V01211, V01212) to enable the restricted values (e.g. Yes/No) to be uploaded as part of the csv template.</a:t>
          </a:r>
          <a:endParaRPr lang="en-GB" b="0" strike="sngStrike">
            <a:effectLst/>
          </a:endParaRPr>
        </a:p>
        <a:p>
          <a:endParaRPr lang="en-GB" b="1">
            <a:effectLst/>
          </a:endParaRPr>
        </a:p>
      </xdr:txBody>
    </xdr:sp>
    <xdr:clientData/>
  </xdr:oneCellAnchor>
  <xdr:twoCellAnchor>
    <xdr:from>
      <xdr:col>1</xdr:col>
      <xdr:colOff>11907</xdr:colOff>
      <xdr:row>3</xdr:row>
      <xdr:rowOff>47626</xdr:rowOff>
    </xdr:from>
    <xdr:to>
      <xdr:col>8</xdr:col>
      <xdr:colOff>797720</xdr:colOff>
      <xdr:row>3</xdr:row>
      <xdr:rowOff>1143000</xdr:rowOff>
    </xdr:to>
    <xdr:sp macro="" textlink="">
      <xdr:nvSpPr>
        <xdr:cNvPr id="9" name="Rectangle 8">
          <a:extLst>
            <a:ext uri="{FF2B5EF4-FFF2-40B4-BE49-F238E27FC236}">
              <a16:creationId xmlns:a16="http://schemas.microsoft.com/office/drawing/2014/main" id="{FF2F97CE-C761-4F33-A46F-A5BF15EB0866}"/>
            </a:ext>
          </a:extLst>
        </xdr:cNvPr>
        <xdr:cNvSpPr/>
      </xdr:nvSpPr>
      <xdr:spPr>
        <a:xfrm>
          <a:off x="392907" y="1250157"/>
          <a:ext cx="12632532" cy="109537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797720</xdr:colOff>
      <xdr:row>3</xdr:row>
      <xdr:rowOff>595313</xdr:rowOff>
    </xdr:from>
    <xdr:to>
      <xdr:col>9</xdr:col>
      <xdr:colOff>156012</xdr:colOff>
      <xdr:row>4</xdr:row>
      <xdr:rowOff>694797</xdr:rowOff>
    </xdr:to>
    <xdr:cxnSp macro="">
      <xdr:nvCxnSpPr>
        <xdr:cNvPr id="10" name="Straight Connector 9">
          <a:extLst>
            <a:ext uri="{FF2B5EF4-FFF2-40B4-BE49-F238E27FC236}">
              <a16:creationId xmlns:a16="http://schemas.microsoft.com/office/drawing/2014/main" id="{0EFD95F9-5BD8-4954-B931-C99565952CDF}"/>
            </a:ext>
          </a:extLst>
        </xdr:cNvPr>
        <xdr:cNvCxnSpPr>
          <a:stCxn id="8" idx="1"/>
          <a:endCxn id="9" idx="3"/>
        </xdr:cNvCxnSpPr>
      </xdr:nvCxnSpPr>
      <xdr:spPr>
        <a:xfrm flipH="1" flipV="1">
          <a:off x="13025439" y="1797844"/>
          <a:ext cx="203636" cy="129010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432235</xdr:colOff>
      <xdr:row>12</xdr:row>
      <xdr:rowOff>10849</xdr:rowOff>
    </xdr:from>
    <xdr:ext cx="3532545" cy="1217083"/>
    <xdr:sp macro="" textlink="">
      <xdr:nvSpPr>
        <xdr:cNvPr id="20" name="TextBox 19">
          <a:extLst>
            <a:ext uri="{FF2B5EF4-FFF2-40B4-BE49-F238E27FC236}">
              <a16:creationId xmlns:a16="http://schemas.microsoft.com/office/drawing/2014/main" id="{9C502D4D-EF94-4C08-B250-E6B1745BBDD9}"/>
            </a:ext>
          </a:extLst>
        </xdr:cNvPr>
        <xdr:cNvSpPr txBox="1"/>
      </xdr:nvSpPr>
      <xdr:spPr>
        <a:xfrm>
          <a:off x="13505298" y="8309505"/>
          <a:ext cx="3532545" cy="121708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- 225</a:t>
          </a:r>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t>New Validations created </a:t>
          </a:r>
          <a:r>
            <a:rPr lang="en-GB" sz="1100" b="0" baseline="0">
              <a:solidFill>
                <a:schemeClr val="tx1"/>
              </a:solidFill>
              <a:effectLst/>
              <a:latin typeface="+mn-lt"/>
              <a:ea typeface="+mn-ea"/>
              <a:cs typeface="+mn-cs"/>
            </a:rPr>
            <a:t>to enable the restricted values (e.g. Yes/No) to be uploaded as part of the csv template.</a:t>
          </a:r>
          <a:endParaRPr lang="en-GB">
            <a:effectLst/>
          </a:endParaRPr>
        </a:p>
      </xdr:txBody>
    </xdr:sp>
    <xdr:clientData/>
  </xdr:oneCellAnchor>
  <xdr:twoCellAnchor>
    <xdr:from>
      <xdr:col>0</xdr:col>
      <xdr:colOff>357452</xdr:colOff>
      <xdr:row>9</xdr:row>
      <xdr:rowOff>724880</xdr:rowOff>
    </xdr:from>
    <xdr:to>
      <xdr:col>9</xdr:col>
      <xdr:colOff>29368</xdr:colOff>
      <xdr:row>15</xdr:row>
      <xdr:rowOff>23812</xdr:rowOff>
    </xdr:to>
    <xdr:sp macro="" textlink="">
      <xdr:nvSpPr>
        <xdr:cNvPr id="21" name="Rectangle 20">
          <a:extLst>
            <a:ext uri="{FF2B5EF4-FFF2-40B4-BE49-F238E27FC236}">
              <a16:creationId xmlns:a16="http://schemas.microsoft.com/office/drawing/2014/main" id="{2DF30F8D-495D-4724-8F70-1DB45BA80ABD}"/>
            </a:ext>
          </a:extLst>
        </xdr:cNvPr>
        <xdr:cNvSpPr/>
      </xdr:nvSpPr>
      <xdr:spPr>
        <a:xfrm>
          <a:off x="357452" y="6808974"/>
          <a:ext cx="12744979" cy="37280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29368</xdr:colOff>
      <xdr:row>12</xdr:row>
      <xdr:rowOff>374347</xdr:rowOff>
    </xdr:from>
    <xdr:to>
      <xdr:col>9</xdr:col>
      <xdr:colOff>432235</xdr:colOff>
      <xdr:row>12</xdr:row>
      <xdr:rowOff>619391</xdr:rowOff>
    </xdr:to>
    <xdr:cxnSp macro="">
      <xdr:nvCxnSpPr>
        <xdr:cNvPr id="22" name="Straight Connector 21">
          <a:extLst>
            <a:ext uri="{FF2B5EF4-FFF2-40B4-BE49-F238E27FC236}">
              <a16:creationId xmlns:a16="http://schemas.microsoft.com/office/drawing/2014/main" id="{BDD2B19A-5778-4BF7-8301-486E338367BD}"/>
            </a:ext>
          </a:extLst>
        </xdr:cNvPr>
        <xdr:cNvCxnSpPr>
          <a:stCxn id="20" idx="1"/>
          <a:endCxn id="21" idx="3"/>
        </xdr:cNvCxnSpPr>
      </xdr:nvCxnSpPr>
      <xdr:spPr>
        <a:xfrm flipH="1" flipV="1">
          <a:off x="13102431" y="8673003"/>
          <a:ext cx="402867" cy="24504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179824</xdr:colOff>
      <xdr:row>15</xdr:row>
      <xdr:rowOff>282310</xdr:rowOff>
    </xdr:from>
    <xdr:ext cx="2463363" cy="896409"/>
    <xdr:sp macro="" textlink="">
      <xdr:nvSpPr>
        <xdr:cNvPr id="14" name="TextBox 13">
          <a:extLst>
            <a:ext uri="{FF2B5EF4-FFF2-40B4-BE49-F238E27FC236}">
              <a16:creationId xmlns:a16="http://schemas.microsoft.com/office/drawing/2014/main" id="{BDA5D097-FFA6-451E-8F7F-1641B089DA22}"/>
            </a:ext>
          </a:extLst>
        </xdr:cNvPr>
        <xdr:cNvSpPr txBox="1"/>
      </xdr:nvSpPr>
      <xdr:spPr>
        <a:xfrm>
          <a:off x="13252887" y="10057341"/>
          <a:ext cx="2463363" cy="896409"/>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345</a:t>
          </a:r>
        </a:p>
        <a:p>
          <a:endParaRPr lang="en-GB" sz="1100" b="1" strike="noStrike" baseline="0">
            <a:solidFill>
              <a:schemeClr val="tx1"/>
            </a:solidFill>
            <a:effectLst/>
            <a:latin typeface="+mn-lt"/>
            <a:ea typeface="+mn-ea"/>
            <a:cs typeface="+mn-cs"/>
          </a:endParaRPr>
        </a:p>
        <a:p>
          <a:r>
            <a:rPr lang="en-GB" sz="1100" b="1" strike="noStrike" baseline="0">
              <a:solidFill>
                <a:schemeClr val="tx1"/>
              </a:solidFill>
              <a:effectLst/>
              <a:latin typeface="+mn-lt"/>
              <a:ea typeface="+mn-ea"/>
              <a:cs typeface="+mn-cs"/>
            </a:rPr>
            <a:t>Add 2 new Valdiations</a:t>
          </a:r>
          <a:endParaRPr lang="en-GB" b="0" strike="noStrike" baseline="0">
            <a:effectLst/>
          </a:endParaRPr>
        </a:p>
        <a:p>
          <a:endParaRPr lang="en-GB" b="1">
            <a:effectLst/>
          </a:endParaRPr>
        </a:p>
      </xdr:txBody>
    </xdr:sp>
    <xdr:clientData/>
  </xdr:oneCellAnchor>
  <xdr:twoCellAnchor>
    <xdr:from>
      <xdr:col>0</xdr:col>
      <xdr:colOff>380999</xdr:colOff>
      <xdr:row>13</xdr:row>
      <xdr:rowOff>738186</xdr:rowOff>
    </xdr:from>
    <xdr:to>
      <xdr:col>9</xdr:col>
      <xdr:colOff>11905</xdr:colOff>
      <xdr:row>17</xdr:row>
      <xdr:rowOff>11905</xdr:rowOff>
    </xdr:to>
    <xdr:sp macro="" textlink="">
      <xdr:nvSpPr>
        <xdr:cNvPr id="15" name="Rectangle 14">
          <a:extLst>
            <a:ext uri="{FF2B5EF4-FFF2-40B4-BE49-F238E27FC236}">
              <a16:creationId xmlns:a16="http://schemas.microsoft.com/office/drawing/2014/main" id="{8D5A6228-8587-472A-A52C-A6B520119D8E}"/>
            </a:ext>
          </a:extLst>
        </xdr:cNvPr>
        <xdr:cNvSpPr/>
      </xdr:nvSpPr>
      <xdr:spPr>
        <a:xfrm>
          <a:off x="380999" y="9775030"/>
          <a:ext cx="12703969" cy="148828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11905</xdr:colOff>
      <xdr:row>15</xdr:row>
      <xdr:rowOff>730515</xdr:rowOff>
    </xdr:from>
    <xdr:to>
      <xdr:col>9</xdr:col>
      <xdr:colOff>179824</xdr:colOff>
      <xdr:row>16</xdr:row>
      <xdr:rowOff>5952</xdr:rowOff>
    </xdr:to>
    <xdr:cxnSp macro="">
      <xdr:nvCxnSpPr>
        <xdr:cNvPr id="16" name="Straight Connector 15">
          <a:extLst>
            <a:ext uri="{FF2B5EF4-FFF2-40B4-BE49-F238E27FC236}">
              <a16:creationId xmlns:a16="http://schemas.microsoft.com/office/drawing/2014/main" id="{4ECFEE91-1D0D-4CF5-8771-C3D258D14DBB}"/>
            </a:ext>
          </a:extLst>
        </xdr:cNvPr>
        <xdr:cNvCxnSpPr>
          <a:stCxn id="14" idx="1"/>
          <a:endCxn id="15" idx="3"/>
        </xdr:cNvCxnSpPr>
      </xdr:nvCxnSpPr>
      <xdr:spPr>
        <a:xfrm flipH="1">
          <a:off x="13084968" y="10505546"/>
          <a:ext cx="167919" cy="1362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9</xdr:col>
      <xdr:colOff>250372</xdr:colOff>
      <xdr:row>14</xdr:row>
      <xdr:rowOff>171449</xdr:rowOff>
    </xdr:from>
    <xdr:ext cx="3416753" cy="1295401"/>
    <xdr:sp macro="" textlink="">
      <xdr:nvSpPr>
        <xdr:cNvPr id="3" name="TextBox 2">
          <a:extLst>
            <a:ext uri="{FF2B5EF4-FFF2-40B4-BE49-F238E27FC236}">
              <a16:creationId xmlns:a16="http://schemas.microsoft.com/office/drawing/2014/main" id="{436ED57F-19F7-4652-B883-D99C4E533831}"/>
            </a:ext>
          </a:extLst>
        </xdr:cNvPr>
        <xdr:cNvSpPr txBox="1"/>
      </xdr:nvSpPr>
      <xdr:spPr>
        <a:xfrm>
          <a:off x="10356397" y="5591174"/>
          <a:ext cx="3416753" cy="129540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- 206</a:t>
          </a:r>
        </a:p>
        <a:p>
          <a:endParaRPr lang="en-GB" sz="1100" b="1"/>
        </a:p>
        <a:p>
          <a:r>
            <a:rPr lang="en-GB" sz="1100" b="1"/>
            <a:t>Cell F1: change from validation (if &lt;&gt; 309 G5) </a:t>
          </a:r>
        </a:p>
        <a:p>
          <a:r>
            <a:rPr lang="en-GB" sz="1100" b="1"/>
            <a:t>to pre-populate (=309 G5).</a:t>
          </a:r>
        </a:p>
        <a:p>
          <a:endParaRPr lang="en-GB" sz="1100" b="1"/>
        </a:p>
        <a:p>
          <a:r>
            <a:rPr lang="en-GB" sz="1100" b="1"/>
            <a:t>Also change wording in question text.</a:t>
          </a:r>
        </a:p>
        <a:p>
          <a:endParaRPr lang="en-GB" sz="1100"/>
        </a:p>
      </xdr:txBody>
    </xdr:sp>
    <xdr:clientData/>
  </xdr:oneCellAnchor>
  <xdr:twoCellAnchor>
    <xdr:from>
      <xdr:col>9</xdr:col>
      <xdr:colOff>47625</xdr:colOff>
      <xdr:row>16</xdr:row>
      <xdr:rowOff>112941</xdr:rowOff>
    </xdr:from>
    <xdr:to>
      <xdr:col>9</xdr:col>
      <xdr:colOff>250372</xdr:colOff>
      <xdr:row>16</xdr:row>
      <xdr:rowOff>438150</xdr:rowOff>
    </xdr:to>
    <xdr:cxnSp macro="">
      <xdr:nvCxnSpPr>
        <xdr:cNvPr id="4" name="Straight Connector 3">
          <a:extLst>
            <a:ext uri="{FF2B5EF4-FFF2-40B4-BE49-F238E27FC236}">
              <a16:creationId xmlns:a16="http://schemas.microsoft.com/office/drawing/2014/main" id="{C260FC94-5A0D-411B-A766-259222260BC4}"/>
            </a:ext>
          </a:extLst>
        </xdr:cNvPr>
        <xdr:cNvCxnSpPr>
          <a:stCxn id="5" idx="3"/>
          <a:endCxn id="3" idx="1"/>
        </xdr:cNvCxnSpPr>
      </xdr:nvCxnSpPr>
      <xdr:spPr>
        <a:xfrm>
          <a:off x="10153650" y="5913666"/>
          <a:ext cx="202747" cy="32520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1152524</xdr:colOff>
      <xdr:row>15</xdr:row>
      <xdr:rowOff>121106</xdr:rowOff>
    </xdr:from>
    <xdr:to>
      <xdr:col>9</xdr:col>
      <xdr:colOff>47625</xdr:colOff>
      <xdr:row>16</xdr:row>
      <xdr:rowOff>295276</xdr:rowOff>
    </xdr:to>
    <xdr:sp macro="" textlink="">
      <xdr:nvSpPr>
        <xdr:cNvPr id="5" name="Rectangle 4">
          <a:extLst>
            <a:ext uri="{FF2B5EF4-FFF2-40B4-BE49-F238E27FC236}">
              <a16:creationId xmlns:a16="http://schemas.microsoft.com/office/drawing/2014/main" id="{8BABEBD5-05E5-4A85-B341-EBF8AD72C1EF}"/>
            </a:ext>
          </a:extLst>
        </xdr:cNvPr>
        <xdr:cNvSpPr/>
      </xdr:nvSpPr>
      <xdr:spPr>
        <a:xfrm>
          <a:off x="8858249" y="5731331"/>
          <a:ext cx="1295401" cy="36467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2266951</xdr:colOff>
      <xdr:row>9</xdr:row>
      <xdr:rowOff>2009775</xdr:rowOff>
    </xdr:from>
    <xdr:to>
      <xdr:col>4</xdr:col>
      <xdr:colOff>847726</xdr:colOff>
      <xdr:row>9</xdr:row>
      <xdr:rowOff>2305051</xdr:rowOff>
    </xdr:to>
    <xdr:sp macro="" textlink="">
      <xdr:nvSpPr>
        <xdr:cNvPr id="6" name="Rectangle 5">
          <a:extLst>
            <a:ext uri="{FF2B5EF4-FFF2-40B4-BE49-F238E27FC236}">
              <a16:creationId xmlns:a16="http://schemas.microsoft.com/office/drawing/2014/main" id="{EA440947-2CB8-4E73-A171-785083E32823}"/>
            </a:ext>
            <a:ext uri="{147F2762-F138-4A5C-976F-8EAC2B608ADB}">
              <a16:predDERef xmlns:a16="http://schemas.microsoft.com/office/drawing/2014/main" pred="{8BABEBD5-05E5-4A85-B341-EBF8AD72C1EF}"/>
            </a:ext>
          </a:extLst>
        </xdr:cNvPr>
        <xdr:cNvSpPr/>
      </xdr:nvSpPr>
      <xdr:spPr>
        <a:xfrm>
          <a:off x="2686051" y="3971925"/>
          <a:ext cx="2266950" cy="29527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4</xdr:col>
      <xdr:colOff>847726</xdr:colOff>
      <xdr:row>9</xdr:row>
      <xdr:rowOff>2157413</xdr:rowOff>
    </xdr:from>
    <xdr:to>
      <xdr:col>9</xdr:col>
      <xdr:colOff>1958749</xdr:colOff>
      <xdr:row>14</xdr:row>
      <xdr:rowOff>171449</xdr:rowOff>
    </xdr:to>
    <xdr:cxnSp macro="">
      <xdr:nvCxnSpPr>
        <xdr:cNvPr id="7" name="Straight Connector 6">
          <a:extLst>
            <a:ext uri="{FF2B5EF4-FFF2-40B4-BE49-F238E27FC236}">
              <a16:creationId xmlns:a16="http://schemas.microsoft.com/office/drawing/2014/main" id="{38FA8FE2-B158-486E-8E20-7A4EA251FAF5}"/>
            </a:ext>
            <a:ext uri="{147F2762-F138-4A5C-976F-8EAC2B608ADB}">
              <a16:predDERef xmlns:a16="http://schemas.microsoft.com/office/drawing/2014/main" pred="{EA440947-2CB8-4E73-A171-785083E32823}"/>
            </a:ext>
          </a:extLst>
        </xdr:cNvPr>
        <xdr:cNvCxnSpPr>
          <a:stCxn id="6" idx="3"/>
          <a:endCxn id="3" idx="0"/>
          <a:extLst>
            <a:ext uri="{5F17804C-33F3-41E3-A699-7DCFA2EF7971}">
              <a16:cxnDERefs xmlns:a16="http://schemas.microsoft.com/office/drawing/2014/main" st="{EA440947-2CB8-4E73-A171-785083E32823}" end="{436ED57F-19F7-4652-B883-D99C4E533831}"/>
            </a:ext>
          </a:extLst>
        </xdr:cNvCxnSpPr>
      </xdr:nvCxnSpPr>
      <xdr:spPr>
        <a:xfrm>
          <a:off x="4953001" y="4119563"/>
          <a:ext cx="7111773" cy="147161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174172</xdr:colOff>
      <xdr:row>18</xdr:row>
      <xdr:rowOff>266699</xdr:rowOff>
    </xdr:from>
    <xdr:ext cx="3416753" cy="876301"/>
    <xdr:sp macro="" textlink="">
      <xdr:nvSpPr>
        <xdr:cNvPr id="9" name="TextBox 8">
          <a:extLst>
            <a:ext uri="{FF2B5EF4-FFF2-40B4-BE49-F238E27FC236}">
              <a16:creationId xmlns:a16="http://schemas.microsoft.com/office/drawing/2014/main" id="{C5942D0F-3037-4DB4-A3BB-756B1614BEE2}"/>
            </a:ext>
          </a:extLst>
        </xdr:cNvPr>
        <xdr:cNvSpPr txBox="1"/>
      </xdr:nvSpPr>
      <xdr:spPr>
        <a:xfrm>
          <a:off x="12556672" y="7010399"/>
          <a:ext cx="3416753" cy="87630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- 251</a:t>
          </a:r>
        </a:p>
        <a:p>
          <a:endParaRPr lang="en-GB" sz="1100" b="1"/>
        </a:p>
        <a:p>
          <a:r>
            <a:rPr lang="en-GB" sz="1100" b="1"/>
            <a:t>Cell C1 to F1: add new validation errors.</a:t>
          </a:r>
        </a:p>
        <a:p>
          <a:r>
            <a:rPr lang="en-GB" sz="1100" b="1"/>
            <a:t>Cell F1: new warning.</a:t>
          </a:r>
        </a:p>
        <a:p>
          <a:endParaRPr lang="en-GB" sz="1100"/>
        </a:p>
      </xdr:txBody>
    </xdr:sp>
    <xdr:clientData/>
  </xdr:oneCellAnchor>
  <xdr:twoCellAnchor>
    <xdr:from>
      <xdr:col>7</xdr:col>
      <xdr:colOff>9525</xdr:colOff>
      <xdr:row>17</xdr:row>
      <xdr:rowOff>9524</xdr:rowOff>
    </xdr:from>
    <xdr:to>
      <xdr:col>10</xdr:col>
      <xdr:colOff>174172</xdr:colOff>
      <xdr:row>20</xdr:row>
      <xdr:rowOff>133350</xdr:rowOff>
    </xdr:to>
    <xdr:cxnSp macro="">
      <xdr:nvCxnSpPr>
        <xdr:cNvPr id="10" name="Straight Connector 9">
          <a:extLst>
            <a:ext uri="{FF2B5EF4-FFF2-40B4-BE49-F238E27FC236}">
              <a16:creationId xmlns:a16="http://schemas.microsoft.com/office/drawing/2014/main" id="{DC51DE92-636E-4A2C-A7B0-7124A8EB93A1}"/>
            </a:ext>
          </a:extLst>
        </xdr:cNvPr>
        <xdr:cNvCxnSpPr>
          <a:stCxn id="9" idx="1"/>
          <a:endCxn id="11" idx="2"/>
        </xdr:cNvCxnSpPr>
      </xdr:nvCxnSpPr>
      <xdr:spPr>
        <a:xfrm flipH="1" flipV="1">
          <a:off x="7715250" y="6429374"/>
          <a:ext cx="4841422" cy="101917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1181099</xdr:colOff>
      <xdr:row>16</xdr:row>
      <xdr:rowOff>314324</xdr:rowOff>
    </xdr:from>
    <xdr:to>
      <xdr:col>9</xdr:col>
      <xdr:colOff>38100</xdr:colOff>
      <xdr:row>17</xdr:row>
      <xdr:rowOff>9524</xdr:rowOff>
    </xdr:to>
    <xdr:sp macro="" textlink="">
      <xdr:nvSpPr>
        <xdr:cNvPr id="11" name="Rectangle 10">
          <a:extLst>
            <a:ext uri="{FF2B5EF4-FFF2-40B4-BE49-F238E27FC236}">
              <a16:creationId xmlns:a16="http://schemas.microsoft.com/office/drawing/2014/main" id="{AD14E521-3691-4013-A0CC-40FC2B95EDA0}"/>
            </a:ext>
          </a:extLst>
        </xdr:cNvPr>
        <xdr:cNvSpPr/>
      </xdr:nvSpPr>
      <xdr:spPr>
        <a:xfrm>
          <a:off x="5286374" y="6115049"/>
          <a:ext cx="4857751" cy="31432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249611</xdr:colOff>
      <xdr:row>24</xdr:row>
      <xdr:rowOff>12883</xdr:rowOff>
    </xdr:from>
    <xdr:ext cx="2799619" cy="901517"/>
    <xdr:sp macro="" textlink="">
      <xdr:nvSpPr>
        <xdr:cNvPr id="12" name="TextBox 11">
          <a:extLst>
            <a:ext uri="{FF2B5EF4-FFF2-40B4-BE49-F238E27FC236}">
              <a16:creationId xmlns:a16="http://schemas.microsoft.com/office/drawing/2014/main" id="{898A8601-CFC6-4D98-B186-485060829587}"/>
            </a:ext>
          </a:extLst>
        </xdr:cNvPr>
        <xdr:cNvSpPr txBox="1"/>
      </xdr:nvSpPr>
      <xdr:spPr>
        <a:xfrm>
          <a:off x="13146461" y="8271058"/>
          <a:ext cx="2799619" cy="90151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- 290</a:t>
          </a:r>
        </a:p>
        <a:p>
          <a:endParaRPr lang="en-GB">
            <a:effectLst/>
          </a:endParaRPr>
        </a:p>
        <a:p>
          <a:r>
            <a:rPr lang="en-GB" sz="1100" b="1">
              <a:solidFill>
                <a:schemeClr val="tx1"/>
              </a:solidFill>
              <a:effectLst/>
              <a:latin typeface="+mn-lt"/>
              <a:ea typeface="+mn-ea"/>
              <a:cs typeface="+mn-cs"/>
            </a:rPr>
            <a:t>Add new Question 2</a:t>
          </a:r>
          <a:endParaRPr lang="en-GB">
            <a:effectLst/>
          </a:endParaRPr>
        </a:p>
      </xdr:txBody>
    </xdr:sp>
    <xdr:clientData/>
  </xdr:oneCellAnchor>
  <xdr:twoCellAnchor>
    <xdr:from>
      <xdr:col>10</xdr:col>
      <xdr:colOff>163603</xdr:colOff>
      <xdr:row>25</xdr:row>
      <xdr:rowOff>122143</xdr:rowOff>
    </xdr:from>
    <xdr:to>
      <xdr:col>11</xdr:col>
      <xdr:colOff>249611</xdr:colOff>
      <xdr:row>26</xdr:row>
      <xdr:rowOff>54067</xdr:rowOff>
    </xdr:to>
    <xdr:cxnSp macro="">
      <xdr:nvCxnSpPr>
        <xdr:cNvPr id="13" name="Straight Connector 12">
          <a:extLst>
            <a:ext uri="{FF2B5EF4-FFF2-40B4-BE49-F238E27FC236}">
              <a16:creationId xmlns:a16="http://schemas.microsoft.com/office/drawing/2014/main" id="{D348DEDE-7F1A-4F6E-94EC-1086BCBB3303}"/>
            </a:ext>
          </a:extLst>
        </xdr:cNvPr>
        <xdr:cNvCxnSpPr>
          <a:endCxn id="12" idx="1"/>
        </xdr:cNvCxnSpPr>
      </xdr:nvCxnSpPr>
      <xdr:spPr>
        <a:xfrm>
          <a:off x="12546103" y="8599393"/>
          <a:ext cx="600358" cy="12242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76200</xdr:colOff>
      <xdr:row>23</xdr:row>
      <xdr:rowOff>0</xdr:rowOff>
    </xdr:from>
    <xdr:to>
      <xdr:col>10</xdr:col>
      <xdr:colOff>161925</xdr:colOff>
      <xdr:row>42</xdr:row>
      <xdr:rowOff>85725</xdr:rowOff>
    </xdr:to>
    <xdr:sp macro="" textlink="">
      <xdr:nvSpPr>
        <xdr:cNvPr id="14" name="Rectangle 13">
          <a:extLst>
            <a:ext uri="{FF2B5EF4-FFF2-40B4-BE49-F238E27FC236}">
              <a16:creationId xmlns:a16="http://schemas.microsoft.com/office/drawing/2014/main" id="{F27D8EA5-A66A-4336-A106-6C9CF66EB700}"/>
            </a:ext>
          </a:extLst>
        </xdr:cNvPr>
        <xdr:cNvSpPr/>
      </xdr:nvSpPr>
      <xdr:spPr>
        <a:xfrm>
          <a:off x="76200" y="8067675"/>
          <a:ext cx="12468225" cy="62103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9525</xdr:colOff>
      <xdr:row>4</xdr:row>
      <xdr:rowOff>0</xdr:rowOff>
    </xdr:to>
    <xdr:pic>
      <xdr:nvPicPr>
        <xdr:cNvPr id="2" name="Picture 16" descr="clear">
          <a:extLst>
            <a:ext uri="{FF2B5EF4-FFF2-40B4-BE49-F238E27FC236}">
              <a16:creationId xmlns:a16="http://schemas.microsoft.com/office/drawing/2014/main" id="{97C978B3-10F6-4FAC-9245-A67B9C62A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3" name="Picture 17" descr="clear">
          <a:extLst>
            <a:ext uri="{FF2B5EF4-FFF2-40B4-BE49-F238E27FC236}">
              <a16:creationId xmlns:a16="http://schemas.microsoft.com/office/drawing/2014/main" id="{37582F73-111D-44ED-BFE2-B77F67995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4" name="Picture 18" descr="clear">
          <a:extLst>
            <a:ext uri="{FF2B5EF4-FFF2-40B4-BE49-F238E27FC236}">
              <a16:creationId xmlns:a16="http://schemas.microsoft.com/office/drawing/2014/main" id="{F704F753-AA89-4547-92E6-4E0A3F600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5" name="Picture 19" descr="clear">
          <a:extLst>
            <a:ext uri="{FF2B5EF4-FFF2-40B4-BE49-F238E27FC236}">
              <a16:creationId xmlns:a16="http://schemas.microsoft.com/office/drawing/2014/main" id="{E81BF1A3-E108-44CA-BC5E-2528D4B43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6" name="Picture 20" descr="clear">
          <a:extLst>
            <a:ext uri="{FF2B5EF4-FFF2-40B4-BE49-F238E27FC236}">
              <a16:creationId xmlns:a16="http://schemas.microsoft.com/office/drawing/2014/main" id="{5FA393EF-A3C4-49A4-96CF-B1A40020E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7" name="Picture 21" descr="clear">
          <a:extLst>
            <a:ext uri="{FF2B5EF4-FFF2-40B4-BE49-F238E27FC236}">
              <a16:creationId xmlns:a16="http://schemas.microsoft.com/office/drawing/2014/main" id="{DAD4935A-9626-4251-BA76-0B821A043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8" name="Picture 22" descr="clear">
          <a:extLst>
            <a:ext uri="{FF2B5EF4-FFF2-40B4-BE49-F238E27FC236}">
              <a16:creationId xmlns:a16="http://schemas.microsoft.com/office/drawing/2014/main" id="{0FDB38D5-F5BF-46C5-AE13-1E4B922EB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9" name="Picture 23" descr="clear">
          <a:extLst>
            <a:ext uri="{FF2B5EF4-FFF2-40B4-BE49-F238E27FC236}">
              <a16:creationId xmlns:a16="http://schemas.microsoft.com/office/drawing/2014/main" id="{81F7A234-96CE-419C-AE1A-64DBBFF4A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0" name="Picture 24" descr="clear">
          <a:extLst>
            <a:ext uri="{FF2B5EF4-FFF2-40B4-BE49-F238E27FC236}">
              <a16:creationId xmlns:a16="http://schemas.microsoft.com/office/drawing/2014/main" id="{A03B613C-85CF-4ECD-BF3C-CAC3272A5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1" name="Picture 25" descr="clear">
          <a:extLst>
            <a:ext uri="{FF2B5EF4-FFF2-40B4-BE49-F238E27FC236}">
              <a16:creationId xmlns:a16="http://schemas.microsoft.com/office/drawing/2014/main" id="{0942A98C-CCD6-4671-902B-A73CD47CC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2" name="Picture 26" descr="clear">
          <a:extLst>
            <a:ext uri="{FF2B5EF4-FFF2-40B4-BE49-F238E27FC236}">
              <a16:creationId xmlns:a16="http://schemas.microsoft.com/office/drawing/2014/main" id="{81A13E18-A39D-4B56-97BC-29C33662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3" name="Picture 27" descr="clear">
          <a:extLst>
            <a:ext uri="{FF2B5EF4-FFF2-40B4-BE49-F238E27FC236}">
              <a16:creationId xmlns:a16="http://schemas.microsoft.com/office/drawing/2014/main" id="{778AC02B-4CDC-438F-9DA2-FF51B2B2C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4" name="Picture 28" descr="clear">
          <a:extLst>
            <a:ext uri="{FF2B5EF4-FFF2-40B4-BE49-F238E27FC236}">
              <a16:creationId xmlns:a16="http://schemas.microsoft.com/office/drawing/2014/main" id="{558A6DC1-D95B-49CC-8356-D7DD2F9A5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5" name="Picture 29" descr="clear">
          <a:extLst>
            <a:ext uri="{FF2B5EF4-FFF2-40B4-BE49-F238E27FC236}">
              <a16:creationId xmlns:a16="http://schemas.microsoft.com/office/drawing/2014/main" id="{B2613673-25C3-4A01-A6AF-B2DB0C922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6" name="Picture 30" descr="clear">
          <a:extLst>
            <a:ext uri="{FF2B5EF4-FFF2-40B4-BE49-F238E27FC236}">
              <a16:creationId xmlns:a16="http://schemas.microsoft.com/office/drawing/2014/main" id="{999872B5-FEA4-4A1B-AA26-A9F51B42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7" name="Picture 31" descr="clear">
          <a:extLst>
            <a:ext uri="{FF2B5EF4-FFF2-40B4-BE49-F238E27FC236}">
              <a16:creationId xmlns:a16="http://schemas.microsoft.com/office/drawing/2014/main" id="{8DEC5FBF-BF79-4E6E-A243-BCCD5BAB6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8" name="Picture 32" descr="clear">
          <a:extLst>
            <a:ext uri="{FF2B5EF4-FFF2-40B4-BE49-F238E27FC236}">
              <a16:creationId xmlns:a16="http://schemas.microsoft.com/office/drawing/2014/main" id="{28045755-456D-44BF-850A-6936C3990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9" name="Picture 33" descr="clear">
          <a:extLst>
            <a:ext uri="{FF2B5EF4-FFF2-40B4-BE49-F238E27FC236}">
              <a16:creationId xmlns:a16="http://schemas.microsoft.com/office/drawing/2014/main" id="{D70A9949-1A00-4A7C-9040-4C38AB359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0" name="Picture 34" descr="clear">
          <a:extLst>
            <a:ext uri="{FF2B5EF4-FFF2-40B4-BE49-F238E27FC236}">
              <a16:creationId xmlns:a16="http://schemas.microsoft.com/office/drawing/2014/main" id="{3F880FDF-6577-4297-BBA2-57623C8CA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1" name="Picture 35" descr="clear">
          <a:extLst>
            <a:ext uri="{FF2B5EF4-FFF2-40B4-BE49-F238E27FC236}">
              <a16:creationId xmlns:a16="http://schemas.microsoft.com/office/drawing/2014/main" id="{93801ED2-4532-4459-AC97-CA939C84F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2" name="Picture 36" descr="clear">
          <a:extLst>
            <a:ext uri="{FF2B5EF4-FFF2-40B4-BE49-F238E27FC236}">
              <a16:creationId xmlns:a16="http://schemas.microsoft.com/office/drawing/2014/main" id="{E6D42703-AE40-4A6B-B2BD-B2FCD51B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3" name="Picture 37" descr="clear">
          <a:extLst>
            <a:ext uri="{FF2B5EF4-FFF2-40B4-BE49-F238E27FC236}">
              <a16:creationId xmlns:a16="http://schemas.microsoft.com/office/drawing/2014/main" id="{B4B6CC9E-CB4D-40CA-BD3E-93FF6B443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4" name="Picture 38" descr="clear">
          <a:extLst>
            <a:ext uri="{FF2B5EF4-FFF2-40B4-BE49-F238E27FC236}">
              <a16:creationId xmlns:a16="http://schemas.microsoft.com/office/drawing/2014/main" id="{2C57D39B-A0C5-48B3-A99D-80C1A1E88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5" name="Picture 39" descr="clear">
          <a:extLst>
            <a:ext uri="{FF2B5EF4-FFF2-40B4-BE49-F238E27FC236}">
              <a16:creationId xmlns:a16="http://schemas.microsoft.com/office/drawing/2014/main" id="{61B303B6-2F15-4DF6-8E9B-E7306FFE0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6" name="Picture 40" descr="clear">
          <a:extLst>
            <a:ext uri="{FF2B5EF4-FFF2-40B4-BE49-F238E27FC236}">
              <a16:creationId xmlns:a16="http://schemas.microsoft.com/office/drawing/2014/main" id="{DAF4B8A2-FA5F-4315-90D5-DF2D8FEEF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7" name="Picture 41" descr="clear">
          <a:extLst>
            <a:ext uri="{FF2B5EF4-FFF2-40B4-BE49-F238E27FC236}">
              <a16:creationId xmlns:a16="http://schemas.microsoft.com/office/drawing/2014/main" id="{F47C45E3-2734-4299-875D-2654EBA05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8" name="Picture 42" descr="clear">
          <a:extLst>
            <a:ext uri="{FF2B5EF4-FFF2-40B4-BE49-F238E27FC236}">
              <a16:creationId xmlns:a16="http://schemas.microsoft.com/office/drawing/2014/main" id="{B6DF08A4-4038-4343-A552-B7792BC89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752AD30F-C400-4C2E-9252-9D372CC6B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BB980442-DA33-4B0F-B3ED-D35F72412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E28F9C13-B5E9-47D4-9D05-2886838BB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539284</xdr:colOff>
      <xdr:row>3</xdr:row>
      <xdr:rowOff>86846</xdr:rowOff>
    </xdr:from>
    <xdr:ext cx="3280241" cy="999004"/>
    <xdr:sp macro="" textlink="">
      <xdr:nvSpPr>
        <xdr:cNvPr id="32" name="TextBox 31">
          <a:extLst>
            <a:ext uri="{FF2B5EF4-FFF2-40B4-BE49-F238E27FC236}">
              <a16:creationId xmlns:a16="http://schemas.microsoft.com/office/drawing/2014/main" id="{401CBE8C-E456-4FB3-BBA8-79F491A847BB}"/>
            </a:ext>
          </a:extLst>
        </xdr:cNvPr>
        <xdr:cNvSpPr txBox="1"/>
      </xdr:nvSpPr>
      <xdr:spPr>
        <a:xfrm>
          <a:off x="13636159" y="1296521"/>
          <a:ext cx="3280241" cy="99900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- 206</a:t>
          </a:r>
        </a:p>
        <a:p>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Delete V530001 (if &lt;&gt; 309 G5) </a:t>
          </a:r>
          <a:endParaRPr lang="en-GB">
            <a:effectLst/>
          </a:endParaRPr>
        </a:p>
        <a:p>
          <a:r>
            <a:rPr lang="en-GB" sz="1100" b="1">
              <a:solidFill>
                <a:schemeClr val="tx1"/>
              </a:solidFill>
              <a:effectLst/>
              <a:latin typeface="+mn-lt"/>
              <a:ea typeface="+mn-ea"/>
              <a:cs typeface="+mn-cs"/>
            </a:rPr>
            <a:t>Add</a:t>
          </a:r>
          <a:r>
            <a:rPr lang="en-GB" sz="1100" b="1" baseline="0">
              <a:solidFill>
                <a:schemeClr val="tx1"/>
              </a:solidFill>
              <a:effectLst/>
              <a:latin typeface="+mn-lt"/>
              <a:ea typeface="+mn-ea"/>
              <a:cs typeface="+mn-cs"/>
            </a:rPr>
            <a:t> </a:t>
          </a:r>
          <a:r>
            <a:rPr lang="en-GB" sz="1100" b="1">
              <a:solidFill>
                <a:schemeClr val="tx1"/>
              </a:solidFill>
              <a:effectLst/>
              <a:latin typeface="+mn-lt"/>
              <a:ea typeface="+mn-ea"/>
              <a:cs typeface="+mn-cs"/>
            </a:rPr>
            <a:t>pre-populate (=309 G5).</a:t>
          </a:r>
          <a:endParaRPr lang="en-GB">
            <a:effectLst/>
          </a:endParaRPr>
        </a:p>
      </xdr:txBody>
    </xdr:sp>
    <xdr:clientData/>
  </xdr:oneCellAnchor>
  <xdr:twoCellAnchor>
    <xdr:from>
      <xdr:col>10</xdr:col>
      <xdr:colOff>28575</xdr:colOff>
      <xdr:row>3</xdr:row>
      <xdr:rowOff>533400</xdr:rowOff>
    </xdr:from>
    <xdr:to>
      <xdr:col>10</xdr:col>
      <xdr:colOff>539284</xdr:colOff>
      <xdr:row>4</xdr:row>
      <xdr:rowOff>14848</xdr:rowOff>
    </xdr:to>
    <xdr:cxnSp macro="">
      <xdr:nvCxnSpPr>
        <xdr:cNvPr id="33" name="Straight Connector 32">
          <a:extLst>
            <a:ext uri="{FF2B5EF4-FFF2-40B4-BE49-F238E27FC236}">
              <a16:creationId xmlns:a16="http://schemas.microsoft.com/office/drawing/2014/main" id="{82E6415E-F4BD-47B3-A8A3-A86BD9F48EA3}"/>
            </a:ext>
          </a:extLst>
        </xdr:cNvPr>
        <xdr:cNvCxnSpPr>
          <a:stCxn id="34" idx="3"/>
          <a:endCxn id="32" idx="1"/>
        </xdr:cNvCxnSpPr>
      </xdr:nvCxnSpPr>
      <xdr:spPr>
        <a:xfrm>
          <a:off x="13125450" y="1743075"/>
          <a:ext cx="510709" cy="5294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9525</xdr:colOff>
      <xdr:row>2</xdr:row>
      <xdr:rowOff>371475</xdr:rowOff>
    </xdr:from>
    <xdr:to>
      <xdr:col>10</xdr:col>
      <xdr:colOff>28575</xdr:colOff>
      <xdr:row>5</xdr:row>
      <xdr:rowOff>0</xdr:rowOff>
    </xdr:to>
    <xdr:sp macro="" textlink="">
      <xdr:nvSpPr>
        <xdr:cNvPr id="34" name="Rectangle 33">
          <a:extLst>
            <a:ext uri="{FF2B5EF4-FFF2-40B4-BE49-F238E27FC236}">
              <a16:creationId xmlns:a16="http://schemas.microsoft.com/office/drawing/2014/main" id="{69734462-4D99-45A9-84DA-048BF055C20E}"/>
            </a:ext>
          </a:extLst>
        </xdr:cNvPr>
        <xdr:cNvSpPr/>
      </xdr:nvSpPr>
      <xdr:spPr>
        <a:xfrm>
          <a:off x="904875" y="1171575"/>
          <a:ext cx="12220575" cy="11430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529760</xdr:colOff>
      <xdr:row>6</xdr:row>
      <xdr:rowOff>315445</xdr:rowOff>
    </xdr:from>
    <xdr:ext cx="3275128" cy="941855"/>
    <xdr:sp macro="" textlink="">
      <xdr:nvSpPr>
        <xdr:cNvPr id="37" name="TextBox 36">
          <a:extLst>
            <a:ext uri="{FF2B5EF4-FFF2-40B4-BE49-F238E27FC236}">
              <a16:creationId xmlns:a16="http://schemas.microsoft.com/office/drawing/2014/main" id="{154E8C19-7B01-409F-8A30-53718C521D35}"/>
            </a:ext>
          </a:extLst>
        </xdr:cNvPr>
        <xdr:cNvSpPr txBox="1"/>
      </xdr:nvSpPr>
      <xdr:spPr>
        <a:xfrm>
          <a:off x="13626635" y="3163420"/>
          <a:ext cx="3275128" cy="94185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- 251</a:t>
          </a:r>
        </a:p>
        <a:p>
          <a:endParaRPr lang="en-GB">
            <a:effectLst/>
          </a:endParaRPr>
        </a:p>
        <a:p>
          <a:r>
            <a:rPr lang="en-GB" sz="1100" b="1">
              <a:solidFill>
                <a:schemeClr val="tx1"/>
              </a:solidFill>
              <a:effectLst/>
              <a:latin typeface="+mn-lt"/>
              <a:ea typeface="+mn-ea"/>
              <a:cs typeface="+mn-cs"/>
            </a:rPr>
            <a:t>Cell C1 to F1: add new validation errors.</a:t>
          </a:r>
          <a:endParaRPr lang="en-GB">
            <a:effectLst/>
          </a:endParaRPr>
        </a:p>
        <a:p>
          <a:r>
            <a:rPr lang="en-GB" sz="1100" b="1">
              <a:solidFill>
                <a:schemeClr val="tx1"/>
              </a:solidFill>
              <a:effectLst/>
              <a:latin typeface="+mn-lt"/>
              <a:ea typeface="+mn-ea"/>
              <a:cs typeface="+mn-cs"/>
            </a:rPr>
            <a:t>Cell F1: new warning.</a:t>
          </a:r>
          <a:endParaRPr lang="en-GB">
            <a:effectLst/>
          </a:endParaRPr>
        </a:p>
      </xdr:txBody>
    </xdr:sp>
    <xdr:clientData/>
  </xdr:oneCellAnchor>
  <xdr:twoCellAnchor>
    <xdr:from>
      <xdr:col>10</xdr:col>
      <xdr:colOff>38100</xdr:colOff>
      <xdr:row>7</xdr:row>
      <xdr:rowOff>252973</xdr:rowOff>
    </xdr:from>
    <xdr:to>
      <xdr:col>10</xdr:col>
      <xdr:colOff>529760</xdr:colOff>
      <xdr:row>7</xdr:row>
      <xdr:rowOff>285750</xdr:rowOff>
    </xdr:to>
    <xdr:cxnSp macro="">
      <xdr:nvCxnSpPr>
        <xdr:cNvPr id="38" name="Straight Connector 37">
          <a:extLst>
            <a:ext uri="{FF2B5EF4-FFF2-40B4-BE49-F238E27FC236}">
              <a16:creationId xmlns:a16="http://schemas.microsoft.com/office/drawing/2014/main" id="{8B468CDD-9499-4F95-ADF9-DC269BD40E24}"/>
            </a:ext>
          </a:extLst>
        </xdr:cNvPr>
        <xdr:cNvCxnSpPr>
          <a:stCxn id="39" idx="3"/>
          <a:endCxn id="37" idx="1"/>
        </xdr:cNvCxnSpPr>
      </xdr:nvCxnSpPr>
      <xdr:spPr>
        <a:xfrm flipV="1">
          <a:off x="13134975" y="3634348"/>
          <a:ext cx="491660" cy="3277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9525</xdr:colOff>
      <xdr:row>5</xdr:row>
      <xdr:rowOff>19050</xdr:rowOff>
    </xdr:from>
    <xdr:to>
      <xdr:col>10</xdr:col>
      <xdr:colOff>38100</xdr:colOff>
      <xdr:row>10</xdr:row>
      <xdr:rowOff>19050</xdr:rowOff>
    </xdr:to>
    <xdr:sp macro="" textlink="">
      <xdr:nvSpPr>
        <xdr:cNvPr id="39" name="Rectangle 38">
          <a:extLst>
            <a:ext uri="{FF2B5EF4-FFF2-40B4-BE49-F238E27FC236}">
              <a16:creationId xmlns:a16="http://schemas.microsoft.com/office/drawing/2014/main" id="{8D5171BC-0BA0-4228-A038-2575EDFC7876}"/>
            </a:ext>
          </a:extLst>
        </xdr:cNvPr>
        <xdr:cNvSpPr/>
      </xdr:nvSpPr>
      <xdr:spPr>
        <a:xfrm>
          <a:off x="904875" y="2333625"/>
          <a:ext cx="12230100" cy="26670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7</xdr:col>
      <xdr:colOff>750094</xdr:colOff>
      <xdr:row>0</xdr:row>
      <xdr:rowOff>95250</xdr:rowOff>
    </xdr:from>
    <xdr:ext cx="2089616" cy="806122"/>
    <xdr:sp macro="" textlink="">
      <xdr:nvSpPr>
        <xdr:cNvPr id="40" name="TextBox 39">
          <a:extLst>
            <a:ext uri="{FF2B5EF4-FFF2-40B4-BE49-F238E27FC236}">
              <a16:creationId xmlns:a16="http://schemas.microsoft.com/office/drawing/2014/main" id="{EC1E03DC-44B2-4421-AB7C-CDA555D89A07}"/>
            </a:ext>
          </a:extLst>
        </xdr:cNvPr>
        <xdr:cNvSpPr txBox="1"/>
      </xdr:nvSpPr>
      <xdr:spPr>
        <a:xfrm>
          <a:off x="10513219" y="95250"/>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3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3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3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3</xdr:col>
      <xdr:colOff>3238501</xdr:colOff>
      <xdr:row>15</xdr:row>
      <xdr:rowOff>11206</xdr:rowOff>
    </xdr:from>
    <xdr:to>
      <xdr:col>5</xdr:col>
      <xdr:colOff>56031</xdr:colOff>
      <xdr:row>17</xdr:row>
      <xdr:rowOff>33619</xdr:rowOff>
    </xdr:to>
    <xdr:sp macro="" textlink="">
      <xdr:nvSpPr>
        <xdr:cNvPr id="19" name="Rectangle 18">
          <a:extLst>
            <a:ext uri="{FF2B5EF4-FFF2-40B4-BE49-F238E27FC236}">
              <a16:creationId xmlns:a16="http://schemas.microsoft.com/office/drawing/2014/main" id="{23EA5966-33F5-4426-A54A-AC66649DD488}"/>
            </a:ext>
          </a:extLst>
        </xdr:cNvPr>
        <xdr:cNvSpPr/>
      </xdr:nvSpPr>
      <xdr:spPr>
        <a:xfrm>
          <a:off x="3955677" y="6387353"/>
          <a:ext cx="1792942" cy="67235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6</xdr:col>
      <xdr:colOff>268940</xdr:colOff>
      <xdr:row>14</xdr:row>
      <xdr:rowOff>22412</xdr:rowOff>
    </xdr:from>
    <xdr:ext cx="3762375" cy="1251858"/>
    <xdr:sp macro="" textlink="">
      <xdr:nvSpPr>
        <xdr:cNvPr id="20" name="TextBox 19">
          <a:extLst>
            <a:ext uri="{FF2B5EF4-FFF2-40B4-BE49-F238E27FC236}">
              <a16:creationId xmlns:a16="http://schemas.microsoft.com/office/drawing/2014/main" id="{07FBDB92-B1F0-4AD1-8739-FB000BB02AC4}"/>
            </a:ext>
          </a:extLst>
        </xdr:cNvPr>
        <xdr:cNvSpPr txBox="1"/>
      </xdr:nvSpPr>
      <xdr:spPr>
        <a:xfrm>
          <a:off x="7642411" y="6073588"/>
          <a:ext cx="3762375" cy="125185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- 201</a:t>
          </a:r>
        </a:p>
        <a:p>
          <a:endParaRPr lang="en-GB" sz="1100" b="1"/>
        </a:p>
        <a:p>
          <a:r>
            <a:rPr lang="en-GB" sz="1100" b="1"/>
            <a:t>A2 and A3 should be hard coded (uneditable grey cells) to 99.5 (1 d.p.) and 95% (0 d.p.) respectively.</a:t>
          </a:r>
        </a:p>
        <a:p>
          <a:endParaRPr lang="en-GB" sz="1100" b="1"/>
        </a:p>
        <a:p>
          <a:r>
            <a:rPr lang="en-GB" sz="1100" b="1"/>
            <a:t>CHECK formula</a:t>
          </a:r>
          <a:r>
            <a:rPr lang="en-GB" sz="1100" b="1" baseline="0"/>
            <a:t>e in A5 and A6 work properly.</a:t>
          </a:r>
          <a:endParaRPr lang="en-GB" sz="1100"/>
        </a:p>
      </xdr:txBody>
    </xdr:sp>
    <xdr:clientData/>
  </xdr:oneCellAnchor>
  <xdr:twoCellAnchor>
    <xdr:from>
      <xdr:col>5</xdr:col>
      <xdr:colOff>56031</xdr:colOff>
      <xdr:row>15</xdr:row>
      <xdr:rowOff>323370</xdr:rowOff>
    </xdr:from>
    <xdr:to>
      <xdr:col>6</xdr:col>
      <xdr:colOff>268940</xdr:colOff>
      <xdr:row>16</xdr:row>
      <xdr:rowOff>22412</xdr:rowOff>
    </xdr:to>
    <xdr:cxnSp macro="">
      <xdr:nvCxnSpPr>
        <xdr:cNvPr id="21" name="Straight Connector 20">
          <a:extLst>
            <a:ext uri="{FF2B5EF4-FFF2-40B4-BE49-F238E27FC236}">
              <a16:creationId xmlns:a16="http://schemas.microsoft.com/office/drawing/2014/main" id="{173447FB-9575-4EF7-A8E0-B15FCB6FA126}"/>
            </a:ext>
          </a:extLst>
        </xdr:cNvPr>
        <xdr:cNvCxnSpPr>
          <a:stCxn id="19" idx="3"/>
          <a:endCxn id="20" idx="1"/>
        </xdr:cNvCxnSpPr>
      </xdr:nvCxnSpPr>
      <xdr:spPr>
        <a:xfrm flipV="1">
          <a:off x="5748619" y="6699517"/>
          <a:ext cx="1893792" cy="2401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0</xdr:colOff>
      <xdr:row>38</xdr:row>
      <xdr:rowOff>9525</xdr:rowOff>
    </xdr:from>
    <xdr:to>
      <xdr:col>5</xdr:col>
      <xdr:colOff>136575</xdr:colOff>
      <xdr:row>53</xdr:row>
      <xdr:rowOff>0</xdr:rowOff>
    </xdr:to>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381001</xdr:colOff>
      <xdr:row>38</xdr:row>
      <xdr:rowOff>0</xdr:rowOff>
    </xdr:from>
    <xdr:to>
      <xdr:col>9</xdr:col>
      <xdr:colOff>88951</xdr:colOff>
      <xdr:row>53</xdr:row>
      <xdr:rowOff>0</xdr:rowOff>
    </xdr:to>
    <xdr:graphicFrame macro="">
      <xdr:nvGraphicFramePr>
        <xdr:cNvPr id="3" name="Chart 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1428750</xdr:colOff>
      <xdr:row>2</xdr:row>
      <xdr:rowOff>38100</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3"/>
        <a:stretch>
          <a:fillRect/>
        </a:stretch>
      </xdr:blipFill>
      <xdr:spPr>
        <a:xfrm>
          <a:off x="0" y="0"/>
          <a:ext cx="1819275" cy="457200"/>
        </a:xfrm>
        <a:prstGeom prst="rect">
          <a:avLst/>
        </a:prstGeom>
        <a:ln w="9525" cmpd="sng">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3</xdr:col>
      <xdr:colOff>1381125</xdr:colOff>
      <xdr:row>29</xdr:row>
      <xdr:rowOff>180975</xdr:rowOff>
    </xdr:from>
    <xdr:to>
      <xdr:col>7</xdr:col>
      <xdr:colOff>57149</xdr:colOff>
      <xdr:row>31</xdr:row>
      <xdr:rowOff>9524</xdr:rowOff>
    </xdr:to>
    <xdr:sp macro="" textlink="">
      <xdr:nvSpPr>
        <xdr:cNvPr id="3" name="Rectangle 2">
          <a:extLst>
            <a:ext uri="{FF2B5EF4-FFF2-40B4-BE49-F238E27FC236}">
              <a16:creationId xmlns:a16="http://schemas.microsoft.com/office/drawing/2014/main" id="{13EB60A2-B776-49C9-B49C-C8C5E3DD97B5}"/>
            </a:ext>
          </a:extLst>
        </xdr:cNvPr>
        <xdr:cNvSpPr/>
      </xdr:nvSpPr>
      <xdr:spPr>
        <a:xfrm>
          <a:off x="4943475" y="12811125"/>
          <a:ext cx="4314824" cy="22859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7</xdr:col>
      <xdr:colOff>226917</xdr:colOff>
      <xdr:row>28</xdr:row>
      <xdr:rowOff>133350</xdr:rowOff>
    </xdr:from>
    <xdr:ext cx="3762375" cy="742950"/>
    <xdr:sp macro="" textlink="">
      <xdr:nvSpPr>
        <xdr:cNvPr id="4" name="TextBox 3">
          <a:extLst>
            <a:ext uri="{FF2B5EF4-FFF2-40B4-BE49-F238E27FC236}">
              <a16:creationId xmlns:a16="http://schemas.microsoft.com/office/drawing/2014/main" id="{BEF7E1BB-838A-497B-9A31-F266E14FF7B1}"/>
            </a:ext>
          </a:extLst>
        </xdr:cNvPr>
        <xdr:cNvSpPr txBox="1"/>
      </xdr:nvSpPr>
      <xdr:spPr>
        <a:xfrm>
          <a:off x="9428067" y="12553950"/>
          <a:ext cx="3762375" cy="74295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- 127</a:t>
          </a:r>
        </a:p>
        <a:p>
          <a:endParaRPr lang="en-GB" sz="1100" b="1"/>
        </a:p>
        <a:p>
          <a:r>
            <a:rPr lang="en-GB" sz="1100" b="1"/>
            <a:t>Qu2: change column letters from "A", "B" to "E","F" respec.</a:t>
          </a:r>
          <a:endParaRPr lang="en-GB" sz="1100"/>
        </a:p>
      </xdr:txBody>
    </xdr:sp>
    <xdr:clientData/>
  </xdr:oneCellAnchor>
  <xdr:twoCellAnchor>
    <xdr:from>
      <xdr:col>7</xdr:col>
      <xdr:colOff>57149</xdr:colOff>
      <xdr:row>30</xdr:row>
      <xdr:rowOff>85725</xdr:rowOff>
    </xdr:from>
    <xdr:to>
      <xdr:col>7</xdr:col>
      <xdr:colOff>226917</xdr:colOff>
      <xdr:row>30</xdr:row>
      <xdr:rowOff>85725</xdr:rowOff>
    </xdr:to>
    <xdr:cxnSp macro="">
      <xdr:nvCxnSpPr>
        <xdr:cNvPr id="5" name="Straight Connector 4">
          <a:extLst>
            <a:ext uri="{FF2B5EF4-FFF2-40B4-BE49-F238E27FC236}">
              <a16:creationId xmlns:a16="http://schemas.microsoft.com/office/drawing/2014/main" id="{BDE556A0-CB57-435B-ACE7-DC421AEFDF22}"/>
            </a:ext>
          </a:extLst>
        </xdr:cNvPr>
        <xdr:cNvCxnSpPr>
          <a:stCxn id="3" idx="3"/>
          <a:endCxn id="4" idx="1"/>
        </xdr:cNvCxnSpPr>
      </xdr:nvCxnSpPr>
      <xdr:spPr>
        <a:xfrm>
          <a:off x="9258299" y="12925425"/>
          <a:ext cx="169768" cy="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236443</xdr:colOff>
      <xdr:row>32</xdr:row>
      <xdr:rowOff>219075</xdr:rowOff>
    </xdr:from>
    <xdr:ext cx="2773458" cy="314325"/>
    <xdr:sp macro="" textlink="">
      <xdr:nvSpPr>
        <xdr:cNvPr id="9" name="TextBox 8">
          <a:extLst>
            <a:ext uri="{FF2B5EF4-FFF2-40B4-BE49-F238E27FC236}">
              <a16:creationId xmlns:a16="http://schemas.microsoft.com/office/drawing/2014/main" id="{4272FD5F-0AE7-4372-ACED-55FD65B75AFC}"/>
            </a:ext>
          </a:extLst>
        </xdr:cNvPr>
        <xdr:cNvSpPr txBox="1"/>
      </xdr:nvSpPr>
      <xdr:spPr>
        <a:xfrm>
          <a:off x="9437593" y="13458825"/>
          <a:ext cx="2773458" cy="314325"/>
        </a:xfrm>
        <a:prstGeom prst="rect">
          <a:avLst/>
        </a:prstGeom>
        <a:solidFill>
          <a:schemeClr val="tx2">
            <a:lumMod val="60000"/>
            <a:lumOff val="40000"/>
          </a:schemeClr>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0"/>
            <a:t>Knock-on effect for spec formulae definitions</a:t>
          </a:r>
        </a:p>
      </xdr:txBody>
    </xdr:sp>
    <xdr:clientData/>
  </xdr:oneCellAnchor>
  <xdr:twoCellAnchor>
    <xdr:from>
      <xdr:col>5</xdr:col>
      <xdr:colOff>0</xdr:colOff>
      <xdr:row>33</xdr:row>
      <xdr:rowOff>209550</xdr:rowOff>
    </xdr:from>
    <xdr:to>
      <xdr:col>7</xdr:col>
      <xdr:colOff>1623172</xdr:colOff>
      <xdr:row>34</xdr:row>
      <xdr:rowOff>104775</xdr:rowOff>
    </xdr:to>
    <xdr:cxnSp macro="">
      <xdr:nvCxnSpPr>
        <xdr:cNvPr id="10" name="Straight Connector 9">
          <a:extLst>
            <a:ext uri="{FF2B5EF4-FFF2-40B4-BE49-F238E27FC236}">
              <a16:creationId xmlns:a16="http://schemas.microsoft.com/office/drawing/2014/main" id="{EB3913ED-F2A3-4751-BD10-105F161A2D79}"/>
            </a:ext>
          </a:extLst>
        </xdr:cNvPr>
        <xdr:cNvCxnSpPr>
          <a:cxnSpLocks/>
          <a:stCxn id="9" idx="2"/>
        </xdr:cNvCxnSpPr>
      </xdr:nvCxnSpPr>
      <xdr:spPr>
        <a:xfrm flipH="1">
          <a:off x="6391275" y="13773150"/>
          <a:ext cx="4433047" cy="21907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1623172</xdr:colOff>
      <xdr:row>32</xdr:row>
      <xdr:rowOff>57150</xdr:rowOff>
    </xdr:from>
    <xdr:to>
      <xdr:col>7</xdr:col>
      <xdr:colOff>2108105</xdr:colOff>
      <xdr:row>32</xdr:row>
      <xdr:rowOff>219075</xdr:rowOff>
    </xdr:to>
    <xdr:cxnSp macro="">
      <xdr:nvCxnSpPr>
        <xdr:cNvPr id="11" name="Straight Connector 10">
          <a:extLst>
            <a:ext uri="{FF2B5EF4-FFF2-40B4-BE49-F238E27FC236}">
              <a16:creationId xmlns:a16="http://schemas.microsoft.com/office/drawing/2014/main" id="{60236ECD-30BF-443D-A862-3B7643C0A950}"/>
            </a:ext>
          </a:extLst>
        </xdr:cNvPr>
        <xdr:cNvCxnSpPr>
          <a:cxnSpLocks/>
          <a:stCxn id="4" idx="2"/>
          <a:endCxn id="9" idx="0"/>
        </xdr:cNvCxnSpPr>
      </xdr:nvCxnSpPr>
      <xdr:spPr>
        <a:xfrm flipH="1">
          <a:off x="10824322" y="13296900"/>
          <a:ext cx="484933" cy="16192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1371600</xdr:colOff>
      <xdr:row>33</xdr:row>
      <xdr:rowOff>209550</xdr:rowOff>
    </xdr:from>
    <xdr:to>
      <xdr:col>7</xdr:col>
      <xdr:colOff>1623172</xdr:colOff>
      <xdr:row>42</xdr:row>
      <xdr:rowOff>266700</xdr:rowOff>
    </xdr:to>
    <xdr:cxnSp macro="">
      <xdr:nvCxnSpPr>
        <xdr:cNvPr id="16" name="Straight Connector 15">
          <a:extLst>
            <a:ext uri="{FF2B5EF4-FFF2-40B4-BE49-F238E27FC236}">
              <a16:creationId xmlns:a16="http://schemas.microsoft.com/office/drawing/2014/main" id="{2DBA3B55-F010-4E70-AA7A-C47E51DFAF3A}"/>
            </a:ext>
          </a:extLst>
        </xdr:cNvPr>
        <xdr:cNvCxnSpPr>
          <a:cxnSpLocks/>
          <a:stCxn id="9" idx="2"/>
        </xdr:cNvCxnSpPr>
      </xdr:nvCxnSpPr>
      <xdr:spPr>
        <a:xfrm flipH="1">
          <a:off x="6381750" y="13773150"/>
          <a:ext cx="4442572" cy="297180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9525</xdr:colOff>
      <xdr:row>33</xdr:row>
      <xdr:rowOff>209550</xdr:rowOff>
    </xdr:from>
    <xdr:to>
      <xdr:col>7</xdr:col>
      <xdr:colOff>1623172</xdr:colOff>
      <xdr:row>44</xdr:row>
      <xdr:rowOff>85725</xdr:rowOff>
    </xdr:to>
    <xdr:cxnSp macro="">
      <xdr:nvCxnSpPr>
        <xdr:cNvPr id="18" name="Straight Connector 17">
          <a:extLst>
            <a:ext uri="{FF2B5EF4-FFF2-40B4-BE49-F238E27FC236}">
              <a16:creationId xmlns:a16="http://schemas.microsoft.com/office/drawing/2014/main" id="{1D06AB3B-22B2-4105-8C27-6FED9712705C}"/>
            </a:ext>
          </a:extLst>
        </xdr:cNvPr>
        <xdr:cNvCxnSpPr>
          <a:cxnSpLocks/>
          <a:endCxn id="9" idx="2"/>
        </xdr:cNvCxnSpPr>
      </xdr:nvCxnSpPr>
      <xdr:spPr>
        <a:xfrm flipV="1">
          <a:off x="6400800" y="13773150"/>
          <a:ext cx="4423522" cy="362902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7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7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9526</xdr:colOff>
      <xdr:row>29</xdr:row>
      <xdr:rowOff>142875</xdr:rowOff>
    </xdr:from>
    <xdr:to>
      <xdr:col>5</xdr:col>
      <xdr:colOff>1532626</xdr:colOff>
      <xdr:row>46</xdr:row>
      <xdr:rowOff>144375</xdr:rowOff>
    </xdr:to>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0"/>
          <a:ext cx="1819275" cy="457200"/>
        </a:xfrm>
        <a:prstGeom prst="rect">
          <a:avLst/>
        </a:prstGeom>
        <a:ln w="9525" cmpd="sng">
          <a:noFill/>
        </a:ln>
      </xdr:spPr>
    </xdr:pic>
    <xdr:clientData/>
  </xdr:twoCellAnchor>
  <xdr:twoCellAnchor>
    <xdr:from>
      <xdr:col>1</xdr:col>
      <xdr:colOff>212911</xdr:colOff>
      <xdr:row>12</xdr:row>
      <xdr:rowOff>100852</xdr:rowOff>
    </xdr:from>
    <xdr:to>
      <xdr:col>5</xdr:col>
      <xdr:colOff>11206</xdr:colOff>
      <xdr:row>23</xdr:row>
      <xdr:rowOff>44824</xdr:rowOff>
    </xdr:to>
    <xdr:sp macro="" textlink="">
      <xdr:nvSpPr>
        <xdr:cNvPr id="19" name="Rectangle 18">
          <a:extLst>
            <a:ext uri="{FF2B5EF4-FFF2-40B4-BE49-F238E27FC236}">
              <a16:creationId xmlns:a16="http://schemas.microsoft.com/office/drawing/2014/main" id="{5C935E47-A2A0-447C-B50E-D2F32F7EB45E}"/>
            </a:ext>
          </a:extLst>
        </xdr:cNvPr>
        <xdr:cNvSpPr/>
      </xdr:nvSpPr>
      <xdr:spPr>
        <a:xfrm>
          <a:off x="347382" y="6488205"/>
          <a:ext cx="6611471" cy="438150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11206</xdr:colOff>
      <xdr:row>18</xdr:row>
      <xdr:rowOff>375397</xdr:rowOff>
    </xdr:from>
    <xdr:to>
      <xdr:col>6</xdr:col>
      <xdr:colOff>437030</xdr:colOff>
      <xdr:row>22</xdr:row>
      <xdr:rowOff>16808</xdr:rowOff>
    </xdr:to>
    <xdr:cxnSp macro="">
      <xdr:nvCxnSpPr>
        <xdr:cNvPr id="20" name="Straight Connector 19">
          <a:extLst>
            <a:ext uri="{FF2B5EF4-FFF2-40B4-BE49-F238E27FC236}">
              <a16:creationId xmlns:a16="http://schemas.microsoft.com/office/drawing/2014/main" id="{C3EEB52B-2443-4D75-AC32-DD6C9E06C105}"/>
            </a:ext>
          </a:extLst>
        </xdr:cNvPr>
        <xdr:cNvCxnSpPr>
          <a:stCxn id="23" idx="1"/>
          <a:endCxn id="19" idx="3"/>
        </xdr:cNvCxnSpPr>
      </xdr:nvCxnSpPr>
      <xdr:spPr>
        <a:xfrm flipH="1" flipV="1">
          <a:off x="6958853" y="8678956"/>
          <a:ext cx="2353236" cy="165847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437030</xdr:colOff>
      <xdr:row>20</xdr:row>
      <xdr:rowOff>414617</xdr:rowOff>
    </xdr:from>
    <xdr:ext cx="4094628" cy="1221441"/>
    <xdr:sp macro="" textlink="">
      <xdr:nvSpPr>
        <xdr:cNvPr id="23" name="TextBox 22">
          <a:extLst>
            <a:ext uri="{FF2B5EF4-FFF2-40B4-BE49-F238E27FC236}">
              <a16:creationId xmlns:a16="http://schemas.microsoft.com/office/drawing/2014/main" id="{97F3E6D4-BE8A-401D-9F8A-FCAEEB949F48}"/>
            </a:ext>
          </a:extLst>
        </xdr:cNvPr>
        <xdr:cNvSpPr txBox="1"/>
      </xdr:nvSpPr>
      <xdr:spPr>
        <a:xfrm>
          <a:off x="9312089" y="9726705"/>
          <a:ext cx="4094628" cy="122144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- 238</a:t>
          </a:r>
        </a:p>
        <a:p>
          <a:endParaRPr lang="en-GB" sz="1100" b="1">
            <a:solidFill>
              <a:schemeClr val="tx1"/>
            </a:solidFill>
            <a:effectLst/>
            <a:latin typeface="+mn-lt"/>
            <a:ea typeface="+mn-ea"/>
            <a:cs typeface="+mn-cs"/>
          </a:endParaRPr>
        </a:p>
        <a:p>
          <a:r>
            <a:rPr lang="en-GB" b="1">
              <a:effectLst/>
            </a:rPr>
            <a:t>Add new Validations and Warnings</a:t>
          </a:r>
        </a:p>
        <a:p>
          <a:endParaRPr lang="en-GB" b="1">
            <a:effectLst/>
          </a:endParaRPr>
        </a:p>
        <a:p>
          <a:r>
            <a:rPr lang="en-GB" b="1">
              <a:effectLst/>
            </a:rPr>
            <a:t>See 560 Validations</a:t>
          </a:r>
          <a:r>
            <a:rPr lang="en-GB" b="1" baseline="0">
              <a:effectLst/>
            </a:rPr>
            <a:t> (</a:t>
          </a:r>
          <a:r>
            <a:rPr lang="en-GB" sz="1100" b="1" baseline="0">
              <a:solidFill>
                <a:schemeClr val="tx1"/>
              </a:solidFill>
              <a:effectLst/>
              <a:latin typeface="+mn-lt"/>
              <a:ea typeface="+mn-ea"/>
              <a:cs typeface="+mn-cs"/>
            </a:rPr>
            <a:t>V560003-09).</a:t>
          </a:r>
          <a:endParaRPr lang="en-GB" b="1">
            <a:effectLst/>
          </a:endParaRPr>
        </a:p>
      </xdr:txBody>
    </xdr:sp>
    <xdr:clientData/>
  </xdr:oneCellAnchor>
</xdr:wsDr>
</file>

<file path=xl/drawings/drawing39.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1ADFB0B2-4C9F-49C5-B960-7B176409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3A536AC6-3998-4445-890F-8E5CFB7C2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C680022B-4D96-4E7B-8E13-F0901A7B9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7CA1EF1B-7385-41A7-8067-B14CE135A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A269F2F5-69DB-4170-B637-9FDDDE75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CDB7572-7328-403F-8FAE-9403F4BAE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7426F2BA-7107-49E0-AAB0-4546CFDC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41B4D359-CE36-4549-A2C2-3A9AC8A80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F7062E8E-B26C-4986-BF4B-B51BC1CA0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8CC4EDE8-001B-4A4B-8DBC-D740EC481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D9B67B76-F45E-4A55-A059-D2A3B107E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4D368637-8568-4F95-B9D9-D53C41F9C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F74586DA-8836-4F33-BF57-E0155767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058FD0E-DE82-41E3-ABC6-627CBA70F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3E812939-D8F0-45A0-BFEF-BAC988AE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890478D1-5EEC-44A8-B02B-16E2A2BE7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10C8D209-B8BC-42BD-A754-133899426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71371DA8-E16D-4B8A-9768-AE6B30F4B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D9666028-1178-4792-9CCC-03F96CEE0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636A17C8-019C-4B27-A4FC-0F41B5451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33AD2B45-9DB6-4B6A-9651-9A39F2E9E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C7569E9-6E69-4128-A8B4-256201924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F1BEFE47-F574-4DE0-A3A8-97BB3358D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64FC3F3A-ABCC-43B8-8F37-631A5734B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B19CEDD-A7D0-436D-AEC1-93BDDFD82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42B10F60-A3EF-4861-81AB-62CE54415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C570D7E9-BE90-47F2-ABF5-4BC16213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21B6AF83-F867-4F8F-925A-E9D8AF7A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FCDFCC21-AFF1-475A-8A4F-1A7F09597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995F8035-381E-4A92-9E2F-293794317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895349</xdr:colOff>
      <xdr:row>4</xdr:row>
      <xdr:rowOff>609600</xdr:rowOff>
    </xdr:from>
    <xdr:to>
      <xdr:col>10</xdr:col>
      <xdr:colOff>9524</xdr:colOff>
      <xdr:row>13</xdr:row>
      <xdr:rowOff>28575</xdr:rowOff>
    </xdr:to>
    <xdr:sp macro="" textlink="">
      <xdr:nvSpPr>
        <xdr:cNvPr id="32" name="Rectangle 31">
          <a:extLst>
            <a:ext uri="{FF2B5EF4-FFF2-40B4-BE49-F238E27FC236}">
              <a16:creationId xmlns:a16="http://schemas.microsoft.com/office/drawing/2014/main" id="{424D8495-1742-4C24-B523-2BCAA835793B}"/>
            </a:ext>
          </a:extLst>
        </xdr:cNvPr>
        <xdr:cNvSpPr/>
      </xdr:nvSpPr>
      <xdr:spPr>
        <a:xfrm>
          <a:off x="895349" y="2447925"/>
          <a:ext cx="12315825" cy="446722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9524</xdr:colOff>
      <xdr:row>8</xdr:row>
      <xdr:rowOff>305921</xdr:rowOff>
    </xdr:from>
    <xdr:to>
      <xdr:col>10</xdr:col>
      <xdr:colOff>357469</xdr:colOff>
      <xdr:row>8</xdr:row>
      <xdr:rowOff>309563</xdr:rowOff>
    </xdr:to>
    <xdr:cxnSp macro="">
      <xdr:nvCxnSpPr>
        <xdr:cNvPr id="33" name="Straight Connector 32">
          <a:extLst>
            <a:ext uri="{FF2B5EF4-FFF2-40B4-BE49-F238E27FC236}">
              <a16:creationId xmlns:a16="http://schemas.microsoft.com/office/drawing/2014/main" id="{0447B48B-4C75-4EB8-B72B-AD58A94EA763}"/>
            </a:ext>
          </a:extLst>
        </xdr:cNvPr>
        <xdr:cNvCxnSpPr>
          <a:stCxn id="34" idx="1"/>
          <a:endCxn id="32" idx="3"/>
        </xdr:cNvCxnSpPr>
      </xdr:nvCxnSpPr>
      <xdr:spPr>
        <a:xfrm flipH="1">
          <a:off x="13211174" y="4677896"/>
          <a:ext cx="347945" cy="364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357469</xdr:colOff>
      <xdr:row>7</xdr:row>
      <xdr:rowOff>323850</xdr:rowOff>
    </xdr:from>
    <xdr:ext cx="4094628" cy="1221441"/>
    <xdr:sp macro="" textlink="">
      <xdr:nvSpPr>
        <xdr:cNvPr id="34" name="TextBox 33">
          <a:extLst>
            <a:ext uri="{FF2B5EF4-FFF2-40B4-BE49-F238E27FC236}">
              <a16:creationId xmlns:a16="http://schemas.microsoft.com/office/drawing/2014/main" id="{49C01B29-EE0A-4623-A24E-CF3A727981F1}"/>
            </a:ext>
          </a:extLst>
        </xdr:cNvPr>
        <xdr:cNvSpPr txBox="1"/>
      </xdr:nvSpPr>
      <xdr:spPr>
        <a:xfrm>
          <a:off x="13559119" y="4067175"/>
          <a:ext cx="4094628" cy="122144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- 238</a:t>
          </a:r>
        </a:p>
        <a:p>
          <a:endParaRPr lang="en-GB" sz="1100" b="1">
            <a:solidFill>
              <a:schemeClr val="tx1"/>
            </a:solidFill>
            <a:effectLst/>
            <a:latin typeface="+mn-lt"/>
            <a:ea typeface="+mn-ea"/>
            <a:cs typeface="+mn-cs"/>
          </a:endParaRPr>
        </a:p>
        <a:p>
          <a:r>
            <a:rPr lang="en-GB" b="1">
              <a:effectLst/>
            </a:rPr>
            <a:t>Add new Validations and Warnings</a:t>
          </a:r>
        </a:p>
      </xdr:txBody>
    </xdr:sp>
    <xdr:clientData/>
  </xdr:oneCellAnchor>
  <xdr:oneCellAnchor>
    <xdr:from>
      <xdr:col>7</xdr:col>
      <xdr:colOff>785812</xdr:colOff>
      <xdr:row>0</xdr:row>
      <xdr:rowOff>35719</xdr:rowOff>
    </xdr:from>
    <xdr:ext cx="2089616" cy="806122"/>
    <xdr:sp macro="" textlink="">
      <xdr:nvSpPr>
        <xdr:cNvPr id="35" name="TextBox 34">
          <a:extLst>
            <a:ext uri="{FF2B5EF4-FFF2-40B4-BE49-F238E27FC236}">
              <a16:creationId xmlns:a16="http://schemas.microsoft.com/office/drawing/2014/main" id="{2B89BE9F-EB1D-4781-9F9C-77C6FEA3BE63}"/>
            </a:ext>
          </a:extLst>
        </xdr:cNvPr>
        <xdr:cNvSpPr txBox="1"/>
      </xdr:nvSpPr>
      <xdr:spPr>
        <a:xfrm>
          <a:off x="10548937" y="35719"/>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1057275</xdr:colOff>
      <xdr:row>2</xdr:row>
      <xdr:rowOff>38100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4</xdr:col>
      <xdr:colOff>3781425</xdr:colOff>
      <xdr:row>18</xdr:row>
      <xdr:rowOff>541805</xdr:rowOff>
    </xdr:from>
    <xdr:to>
      <xdr:col>7</xdr:col>
      <xdr:colOff>19050</xdr:colOff>
      <xdr:row>20</xdr:row>
      <xdr:rowOff>19050</xdr:rowOff>
    </xdr:to>
    <xdr:sp macro="" textlink="">
      <xdr:nvSpPr>
        <xdr:cNvPr id="3" name="Rectangle 2">
          <a:extLst>
            <a:ext uri="{FF2B5EF4-FFF2-40B4-BE49-F238E27FC236}">
              <a16:creationId xmlns:a16="http://schemas.microsoft.com/office/drawing/2014/main" id="{38F2CAE2-3210-4B2F-96A1-43CBBB66D621}"/>
            </a:ext>
          </a:extLst>
        </xdr:cNvPr>
        <xdr:cNvSpPr/>
      </xdr:nvSpPr>
      <xdr:spPr>
        <a:xfrm>
          <a:off x="4543425" y="5342405"/>
          <a:ext cx="2533650" cy="48689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8</xdr:col>
      <xdr:colOff>224959</xdr:colOff>
      <xdr:row>17</xdr:row>
      <xdr:rowOff>142875</xdr:rowOff>
    </xdr:from>
    <xdr:ext cx="4061291" cy="1371600"/>
    <xdr:sp macro="" textlink="">
      <xdr:nvSpPr>
        <xdr:cNvPr id="4" name="TextBox 3">
          <a:extLst>
            <a:ext uri="{FF2B5EF4-FFF2-40B4-BE49-F238E27FC236}">
              <a16:creationId xmlns:a16="http://schemas.microsoft.com/office/drawing/2014/main" id="{E9A57B7D-7767-43B1-A7F0-C1400252ACCF}"/>
            </a:ext>
          </a:extLst>
        </xdr:cNvPr>
        <xdr:cNvSpPr txBox="1"/>
      </xdr:nvSpPr>
      <xdr:spPr>
        <a:xfrm>
          <a:off x="8521234" y="4381500"/>
          <a:ext cx="4061291" cy="137160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284</a:t>
          </a:r>
        </a:p>
        <a:p>
          <a:endParaRPr lang="en-GB" sz="1100" b="1" baseline="0"/>
        </a:p>
        <a:p>
          <a:r>
            <a:rPr lang="en-GB" sz="1100" b="1" baseline="0"/>
            <a:t>Add new line 2a with two input cells: (titled) Management Adjustments, with data fields for the One-Year and Ultimate. Include new validations.</a:t>
          </a:r>
        </a:p>
        <a:p>
          <a:endParaRPr lang="en-GB" sz="1100" b="1" baseline="0"/>
        </a:p>
        <a:p>
          <a:r>
            <a:rPr lang="en-GB" sz="1100" b="1" baseline="0"/>
            <a:t>Adjust totals line 4 to include new cells</a:t>
          </a:r>
        </a:p>
      </xdr:txBody>
    </xdr:sp>
    <xdr:clientData/>
  </xdr:oneCellAnchor>
  <xdr:twoCellAnchor>
    <xdr:from>
      <xdr:col>7</xdr:col>
      <xdr:colOff>38100</xdr:colOff>
      <xdr:row>17</xdr:row>
      <xdr:rowOff>280427</xdr:rowOff>
    </xdr:from>
    <xdr:to>
      <xdr:col>8</xdr:col>
      <xdr:colOff>224959</xdr:colOff>
      <xdr:row>18</xdr:row>
      <xdr:rowOff>266700</xdr:rowOff>
    </xdr:to>
    <xdr:cxnSp macro="">
      <xdr:nvCxnSpPr>
        <xdr:cNvPr id="13" name="Straight Connector 12">
          <a:extLst>
            <a:ext uri="{FF2B5EF4-FFF2-40B4-BE49-F238E27FC236}">
              <a16:creationId xmlns:a16="http://schemas.microsoft.com/office/drawing/2014/main" id="{80CE4E3B-816E-4C00-94BD-62206B9E9B46}"/>
            </a:ext>
          </a:extLst>
        </xdr:cNvPr>
        <xdr:cNvCxnSpPr>
          <a:stCxn id="14" idx="3"/>
          <a:endCxn id="4" idx="1"/>
        </xdr:cNvCxnSpPr>
      </xdr:nvCxnSpPr>
      <xdr:spPr>
        <a:xfrm>
          <a:off x="7096125" y="4519052"/>
          <a:ext cx="1425109" cy="54824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180975</xdr:colOff>
      <xdr:row>16</xdr:row>
      <xdr:rowOff>437029</xdr:rowOff>
    </xdr:from>
    <xdr:to>
      <xdr:col>7</xdr:col>
      <xdr:colOff>38100</xdr:colOff>
      <xdr:row>18</xdr:row>
      <xdr:rowOff>9524</xdr:rowOff>
    </xdr:to>
    <xdr:sp macro="" textlink="">
      <xdr:nvSpPr>
        <xdr:cNvPr id="14" name="Rectangle 13">
          <a:extLst>
            <a:ext uri="{FF2B5EF4-FFF2-40B4-BE49-F238E27FC236}">
              <a16:creationId xmlns:a16="http://schemas.microsoft.com/office/drawing/2014/main" id="{40FC1B27-0C4C-4FA1-8FAD-DC7F85A7A3CD}"/>
            </a:ext>
          </a:extLst>
        </xdr:cNvPr>
        <xdr:cNvSpPr/>
      </xdr:nvSpPr>
      <xdr:spPr>
        <a:xfrm>
          <a:off x="485775" y="4227979"/>
          <a:ext cx="6610350" cy="58214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19050</xdr:colOff>
      <xdr:row>18</xdr:row>
      <xdr:rowOff>266700</xdr:rowOff>
    </xdr:from>
    <xdr:to>
      <xdr:col>8</xdr:col>
      <xdr:colOff>224959</xdr:colOff>
      <xdr:row>19</xdr:row>
      <xdr:rowOff>223278</xdr:rowOff>
    </xdr:to>
    <xdr:cxnSp macro="">
      <xdr:nvCxnSpPr>
        <xdr:cNvPr id="15" name="Straight Connector 14">
          <a:extLst>
            <a:ext uri="{FF2B5EF4-FFF2-40B4-BE49-F238E27FC236}">
              <a16:creationId xmlns:a16="http://schemas.microsoft.com/office/drawing/2014/main" id="{563125FB-443B-412D-8311-F9BCFE73A20F}"/>
            </a:ext>
          </a:extLst>
        </xdr:cNvPr>
        <xdr:cNvCxnSpPr>
          <a:stCxn id="3" idx="3"/>
          <a:endCxn id="4" idx="1"/>
        </xdr:cNvCxnSpPr>
      </xdr:nvCxnSpPr>
      <xdr:spPr>
        <a:xfrm flipV="1">
          <a:off x="7077075" y="5067300"/>
          <a:ext cx="1444159" cy="51855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3</xdr:col>
      <xdr:colOff>1336220</xdr:colOff>
      <xdr:row>33</xdr:row>
      <xdr:rowOff>39542</xdr:rowOff>
    </xdr:from>
    <xdr:to>
      <xdr:col>5</xdr:col>
      <xdr:colOff>9124</xdr:colOff>
      <xdr:row>36</xdr:row>
      <xdr:rowOff>0</xdr:rowOff>
    </xdr:to>
    <xdr:sp macro="" textlink="">
      <xdr:nvSpPr>
        <xdr:cNvPr id="9" name="Rectangle 8">
          <a:extLst>
            <a:ext uri="{FF2B5EF4-FFF2-40B4-BE49-F238E27FC236}">
              <a16:creationId xmlns:a16="http://schemas.microsoft.com/office/drawing/2014/main" id="{570F1C1D-BA28-4517-97EB-7C63AF4DD3BE}"/>
            </a:ext>
          </a:extLst>
        </xdr:cNvPr>
        <xdr:cNvSpPr/>
      </xdr:nvSpPr>
      <xdr:spPr>
        <a:xfrm>
          <a:off x="4248149" y="13197649"/>
          <a:ext cx="1367118" cy="126674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9124</xdr:colOff>
      <xdr:row>33</xdr:row>
      <xdr:rowOff>164406</xdr:rowOff>
    </xdr:from>
    <xdr:to>
      <xdr:col>9</xdr:col>
      <xdr:colOff>364510</xdr:colOff>
      <xdr:row>34</xdr:row>
      <xdr:rowOff>237485</xdr:rowOff>
    </xdr:to>
    <xdr:cxnSp macro="">
      <xdr:nvCxnSpPr>
        <xdr:cNvPr id="13" name="Straight Connector 12">
          <a:extLst>
            <a:ext uri="{FF2B5EF4-FFF2-40B4-BE49-F238E27FC236}">
              <a16:creationId xmlns:a16="http://schemas.microsoft.com/office/drawing/2014/main" id="{D72C6FC7-D8C8-4193-8C49-572885103601}"/>
            </a:ext>
          </a:extLst>
        </xdr:cNvPr>
        <xdr:cNvCxnSpPr>
          <a:stCxn id="9" idx="3"/>
          <a:endCxn id="14" idx="1"/>
        </xdr:cNvCxnSpPr>
      </xdr:nvCxnSpPr>
      <xdr:spPr>
        <a:xfrm flipV="1">
          <a:off x="5615267" y="13322513"/>
          <a:ext cx="5743814" cy="50850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364510</xdr:colOff>
      <xdr:row>31</xdr:row>
      <xdr:rowOff>84364</xdr:rowOff>
    </xdr:from>
    <xdr:ext cx="2465296" cy="1030940"/>
    <xdr:sp macro="" textlink="">
      <xdr:nvSpPr>
        <xdr:cNvPr id="14" name="TextBox 13">
          <a:extLst>
            <a:ext uri="{FF2B5EF4-FFF2-40B4-BE49-F238E27FC236}">
              <a16:creationId xmlns:a16="http://schemas.microsoft.com/office/drawing/2014/main" id="{C589A0C0-AE78-49D3-B6B4-A691FE17B817}"/>
            </a:ext>
          </a:extLst>
        </xdr:cNvPr>
        <xdr:cNvSpPr txBox="1"/>
      </xdr:nvSpPr>
      <xdr:spPr>
        <a:xfrm>
          <a:off x="11359081" y="12807043"/>
          <a:ext cx="2465296" cy="103094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- 282</a:t>
          </a:r>
        </a:p>
        <a:p>
          <a:endParaRPr lang="en-GB" sz="1100" b="1"/>
        </a:p>
        <a:p>
          <a:r>
            <a:rPr lang="en-GB" sz="1100" b="1"/>
            <a:t>Wrap text or change cell size to make legible</a:t>
          </a:r>
        </a:p>
        <a:p>
          <a:endParaRPr lang="en-GB" sz="1100" b="1"/>
        </a:p>
      </xdr:txBody>
    </xdr:sp>
    <xdr:clientData/>
  </xdr:oneCellAnchor>
  <xdr:twoCellAnchor>
    <xdr:from>
      <xdr:col>4</xdr:col>
      <xdr:colOff>6162</xdr:colOff>
      <xdr:row>19</xdr:row>
      <xdr:rowOff>475133</xdr:rowOff>
    </xdr:from>
    <xdr:to>
      <xdr:col>5</xdr:col>
      <xdr:colOff>1344144</xdr:colOff>
      <xdr:row>21</xdr:row>
      <xdr:rowOff>44824</xdr:rowOff>
    </xdr:to>
    <xdr:sp macro="" textlink="">
      <xdr:nvSpPr>
        <xdr:cNvPr id="6" name="Rectangle 5">
          <a:extLst>
            <a:ext uri="{FF2B5EF4-FFF2-40B4-BE49-F238E27FC236}">
              <a16:creationId xmlns:a16="http://schemas.microsoft.com/office/drawing/2014/main" id="{B06F2E91-F05D-46B2-95D3-087C04CFC4DE}"/>
            </a:ext>
          </a:extLst>
        </xdr:cNvPr>
        <xdr:cNvSpPr/>
      </xdr:nvSpPr>
      <xdr:spPr>
        <a:xfrm>
          <a:off x="4275603" y="8308045"/>
          <a:ext cx="2693894" cy="55580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4</xdr:col>
      <xdr:colOff>806264</xdr:colOff>
      <xdr:row>24</xdr:row>
      <xdr:rowOff>90770</xdr:rowOff>
    </xdr:from>
    <xdr:ext cx="2499471" cy="839317"/>
    <xdr:sp macro="" textlink="">
      <xdr:nvSpPr>
        <xdr:cNvPr id="7" name="TextBox 6">
          <a:extLst>
            <a:ext uri="{FF2B5EF4-FFF2-40B4-BE49-F238E27FC236}">
              <a16:creationId xmlns:a16="http://schemas.microsoft.com/office/drawing/2014/main" id="{C48CB91F-C9D2-42B8-B514-C28F40DAF7BB}"/>
            </a:ext>
          </a:extLst>
        </xdr:cNvPr>
        <xdr:cNvSpPr txBox="1"/>
      </xdr:nvSpPr>
      <xdr:spPr>
        <a:xfrm>
          <a:off x="5075705" y="9660594"/>
          <a:ext cx="2499471" cy="83931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- 292</a:t>
          </a:r>
        </a:p>
        <a:p>
          <a:endParaRPr lang="en-GB" sz="1100" b="1"/>
        </a:p>
        <a:p>
          <a:r>
            <a:rPr lang="en-GB" sz="1100" b="1"/>
            <a:t>Manual</a:t>
          </a:r>
          <a:r>
            <a:rPr lang="en-GB" sz="1100" b="1" baseline="0"/>
            <a:t> inputs instead of sumproducts</a:t>
          </a:r>
        </a:p>
      </xdr:txBody>
    </xdr:sp>
    <xdr:clientData/>
  </xdr:oneCellAnchor>
  <xdr:twoCellAnchor>
    <xdr:from>
      <xdr:col>4</xdr:col>
      <xdr:colOff>1353109</xdr:colOff>
      <xdr:row>21</xdr:row>
      <xdr:rowOff>44824</xdr:rowOff>
    </xdr:from>
    <xdr:to>
      <xdr:col>5</xdr:col>
      <xdr:colOff>700088</xdr:colOff>
      <xdr:row>24</xdr:row>
      <xdr:rowOff>90770</xdr:rowOff>
    </xdr:to>
    <xdr:cxnSp macro="">
      <xdr:nvCxnSpPr>
        <xdr:cNvPr id="8" name="Straight Connector 7">
          <a:extLst>
            <a:ext uri="{FF2B5EF4-FFF2-40B4-BE49-F238E27FC236}">
              <a16:creationId xmlns:a16="http://schemas.microsoft.com/office/drawing/2014/main" id="{A9C2E19A-165B-4B84-B531-41DE65C5E8F9}"/>
            </a:ext>
          </a:extLst>
        </xdr:cNvPr>
        <xdr:cNvCxnSpPr>
          <a:stCxn id="7" idx="0"/>
          <a:endCxn id="6" idx="2"/>
        </xdr:cNvCxnSpPr>
      </xdr:nvCxnSpPr>
      <xdr:spPr>
        <a:xfrm flipH="1" flipV="1">
          <a:off x="5622550" y="8863853"/>
          <a:ext cx="702891" cy="79674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15128</xdr:colOff>
      <xdr:row>20</xdr:row>
      <xdr:rowOff>4486</xdr:rowOff>
    </xdr:from>
    <xdr:to>
      <xdr:col>10</xdr:col>
      <xdr:colOff>0</xdr:colOff>
      <xdr:row>21</xdr:row>
      <xdr:rowOff>33618</xdr:rowOff>
    </xdr:to>
    <xdr:sp macro="" textlink="">
      <xdr:nvSpPr>
        <xdr:cNvPr id="10" name="Rectangle 9">
          <a:extLst>
            <a:ext uri="{FF2B5EF4-FFF2-40B4-BE49-F238E27FC236}">
              <a16:creationId xmlns:a16="http://schemas.microsoft.com/office/drawing/2014/main" id="{D9EEA27B-7F8C-40FD-AB62-5875FF77A249}"/>
            </a:ext>
          </a:extLst>
        </xdr:cNvPr>
        <xdr:cNvSpPr/>
      </xdr:nvSpPr>
      <xdr:spPr>
        <a:xfrm>
          <a:off x="9708216" y="8330457"/>
          <a:ext cx="2696696" cy="52219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700088</xdr:colOff>
      <xdr:row>21</xdr:row>
      <xdr:rowOff>33618</xdr:rowOff>
    </xdr:from>
    <xdr:to>
      <xdr:col>9</xdr:col>
      <xdr:colOff>7564</xdr:colOff>
      <xdr:row>24</xdr:row>
      <xdr:rowOff>90770</xdr:rowOff>
    </xdr:to>
    <xdr:cxnSp macro="">
      <xdr:nvCxnSpPr>
        <xdr:cNvPr id="11" name="Straight Connector 10">
          <a:extLst>
            <a:ext uri="{FF2B5EF4-FFF2-40B4-BE49-F238E27FC236}">
              <a16:creationId xmlns:a16="http://schemas.microsoft.com/office/drawing/2014/main" id="{4D93E845-F03B-46FC-B0EE-19A573A7F20A}"/>
            </a:ext>
          </a:extLst>
        </xdr:cNvPr>
        <xdr:cNvCxnSpPr>
          <a:stCxn id="7" idx="0"/>
          <a:endCxn id="10" idx="2"/>
        </xdr:cNvCxnSpPr>
      </xdr:nvCxnSpPr>
      <xdr:spPr>
        <a:xfrm flipV="1">
          <a:off x="6325441" y="8852647"/>
          <a:ext cx="4731123" cy="80794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1546411</xdr:colOff>
      <xdr:row>24</xdr:row>
      <xdr:rowOff>90770</xdr:rowOff>
    </xdr:from>
    <xdr:ext cx="2655795" cy="850523"/>
    <xdr:sp macro="" textlink="">
      <xdr:nvSpPr>
        <xdr:cNvPr id="12" name="TextBox 11">
          <a:extLst>
            <a:ext uri="{FF2B5EF4-FFF2-40B4-BE49-F238E27FC236}">
              <a16:creationId xmlns:a16="http://schemas.microsoft.com/office/drawing/2014/main" id="{360438D8-A7D3-4F53-A613-EE89738E7DD9}"/>
            </a:ext>
          </a:extLst>
        </xdr:cNvPr>
        <xdr:cNvSpPr txBox="1"/>
      </xdr:nvSpPr>
      <xdr:spPr>
        <a:xfrm>
          <a:off x="1972235" y="9660594"/>
          <a:ext cx="2655795" cy="85052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a:t>
          </a:r>
          <a:r>
            <a:rPr lang="en-GB" sz="1100" b="1" baseline="0"/>
            <a:t> Issue - 291</a:t>
          </a:r>
        </a:p>
        <a:p>
          <a:endParaRPr lang="en-GB" sz="1100" b="1" baseline="0"/>
        </a:p>
        <a:p>
          <a:r>
            <a:rPr lang="en-GB" sz="1100" b="1"/>
            <a:t>New </a:t>
          </a:r>
          <a:r>
            <a:rPr lang="en-GB" sz="1100" b="1" baseline="0"/>
            <a:t>validations added</a:t>
          </a:r>
        </a:p>
        <a:p>
          <a:r>
            <a:rPr lang="en-GB" sz="1100" b="1" baseline="0"/>
            <a:t>w: &lt;&gt; SUM(A)</a:t>
          </a:r>
        </a:p>
        <a:p>
          <a:endParaRPr lang="en-GB" sz="1100" b="1" baseline="0"/>
        </a:p>
      </xdr:txBody>
    </xdr:sp>
    <xdr:clientData/>
  </xdr:oneCellAnchor>
  <xdr:twoCellAnchor>
    <xdr:from>
      <xdr:col>3</xdr:col>
      <xdr:colOff>386604</xdr:colOff>
      <xdr:row>21</xdr:row>
      <xdr:rowOff>44824</xdr:rowOff>
    </xdr:from>
    <xdr:to>
      <xdr:col>3</xdr:col>
      <xdr:colOff>683559</xdr:colOff>
      <xdr:row>24</xdr:row>
      <xdr:rowOff>90770</xdr:rowOff>
    </xdr:to>
    <xdr:cxnSp macro="">
      <xdr:nvCxnSpPr>
        <xdr:cNvPr id="15" name="Straight Connector 14">
          <a:extLst>
            <a:ext uri="{FF2B5EF4-FFF2-40B4-BE49-F238E27FC236}">
              <a16:creationId xmlns:a16="http://schemas.microsoft.com/office/drawing/2014/main" id="{85E0791C-731E-414B-B3F0-C634DEDF4DD1}"/>
            </a:ext>
          </a:extLst>
        </xdr:cNvPr>
        <xdr:cNvCxnSpPr>
          <a:stCxn id="12" idx="0"/>
          <a:endCxn id="16" idx="2"/>
        </xdr:cNvCxnSpPr>
      </xdr:nvCxnSpPr>
      <xdr:spPr>
        <a:xfrm flipV="1">
          <a:off x="3300133" y="8863853"/>
          <a:ext cx="296955" cy="79674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0</xdr:colOff>
      <xdr:row>19</xdr:row>
      <xdr:rowOff>475134</xdr:rowOff>
    </xdr:from>
    <xdr:to>
      <xdr:col>4</xdr:col>
      <xdr:colOff>11206</xdr:colOff>
      <xdr:row>21</xdr:row>
      <xdr:rowOff>44824</xdr:rowOff>
    </xdr:to>
    <xdr:sp macro="" textlink="">
      <xdr:nvSpPr>
        <xdr:cNvPr id="16" name="Rectangle 15">
          <a:extLst>
            <a:ext uri="{FF2B5EF4-FFF2-40B4-BE49-F238E27FC236}">
              <a16:creationId xmlns:a16="http://schemas.microsoft.com/office/drawing/2014/main" id="{1CB0BF5A-9E1B-4F63-98D8-43E4699F8072}"/>
            </a:ext>
          </a:extLst>
        </xdr:cNvPr>
        <xdr:cNvSpPr/>
      </xdr:nvSpPr>
      <xdr:spPr>
        <a:xfrm>
          <a:off x="2913529" y="8308046"/>
          <a:ext cx="1367118" cy="55580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1339664</xdr:colOff>
      <xdr:row>20</xdr:row>
      <xdr:rowOff>4</xdr:rowOff>
    </xdr:from>
    <xdr:to>
      <xdr:col>8</xdr:col>
      <xdr:colOff>11207</xdr:colOff>
      <xdr:row>21</xdr:row>
      <xdr:rowOff>33618</xdr:rowOff>
    </xdr:to>
    <xdr:sp macro="" textlink="">
      <xdr:nvSpPr>
        <xdr:cNvPr id="17" name="Rectangle 16">
          <a:extLst>
            <a:ext uri="{FF2B5EF4-FFF2-40B4-BE49-F238E27FC236}">
              <a16:creationId xmlns:a16="http://schemas.microsoft.com/office/drawing/2014/main" id="{A45CB8B3-867E-4661-A24C-9CF5791333C1}"/>
            </a:ext>
          </a:extLst>
        </xdr:cNvPr>
        <xdr:cNvSpPr/>
      </xdr:nvSpPr>
      <xdr:spPr>
        <a:xfrm>
          <a:off x="8320929" y="8325975"/>
          <a:ext cx="1383366" cy="52667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6</xdr:col>
      <xdr:colOff>1323976</xdr:colOff>
      <xdr:row>24</xdr:row>
      <xdr:rowOff>86288</xdr:rowOff>
    </xdr:from>
    <xdr:ext cx="2799788" cy="850523"/>
    <xdr:sp macro="" textlink="">
      <xdr:nvSpPr>
        <xdr:cNvPr id="29" name="TextBox 28">
          <a:extLst>
            <a:ext uri="{FF2B5EF4-FFF2-40B4-BE49-F238E27FC236}">
              <a16:creationId xmlns:a16="http://schemas.microsoft.com/office/drawing/2014/main" id="{A0021C63-CAF3-466F-B4C0-66FADF2A95BA}"/>
            </a:ext>
          </a:extLst>
        </xdr:cNvPr>
        <xdr:cNvSpPr txBox="1"/>
      </xdr:nvSpPr>
      <xdr:spPr>
        <a:xfrm>
          <a:off x="8305241" y="9656112"/>
          <a:ext cx="2799788" cy="85052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a:t>
          </a:r>
          <a:r>
            <a:rPr lang="en-GB" sz="1100" b="1" baseline="0"/>
            <a:t> Issue - 291</a:t>
          </a:r>
        </a:p>
        <a:p>
          <a:endParaRPr lang="en-GB" sz="1100" b="1" baseline="0"/>
        </a:p>
        <a:p>
          <a:r>
            <a:rPr lang="en-GB" sz="1100" b="1"/>
            <a:t>New </a:t>
          </a:r>
          <a:r>
            <a:rPr lang="en-GB" sz="1100" b="1" baseline="0"/>
            <a:t>validations added</a:t>
          </a:r>
        </a:p>
        <a:p>
          <a:r>
            <a:rPr lang="en-GB" sz="1100" b="1" baseline="0"/>
            <a:t>w: &lt;&gt; SUM(E)</a:t>
          </a:r>
        </a:p>
        <a:p>
          <a:endParaRPr lang="en-GB" sz="1100" b="1" baseline="0"/>
        </a:p>
      </xdr:txBody>
    </xdr:sp>
    <xdr:clientData/>
  </xdr:oneCellAnchor>
  <xdr:twoCellAnchor>
    <xdr:from>
      <xdr:col>7</xdr:col>
      <xdr:colOff>675436</xdr:colOff>
      <xdr:row>21</xdr:row>
      <xdr:rowOff>33618</xdr:rowOff>
    </xdr:from>
    <xdr:to>
      <xdr:col>8</xdr:col>
      <xdr:colOff>12047</xdr:colOff>
      <xdr:row>24</xdr:row>
      <xdr:rowOff>86288</xdr:rowOff>
    </xdr:to>
    <xdr:cxnSp macro="">
      <xdr:nvCxnSpPr>
        <xdr:cNvPr id="30" name="Straight Connector 29">
          <a:extLst>
            <a:ext uri="{FF2B5EF4-FFF2-40B4-BE49-F238E27FC236}">
              <a16:creationId xmlns:a16="http://schemas.microsoft.com/office/drawing/2014/main" id="{06FFF345-DEEE-491A-9156-A46E33B62915}"/>
            </a:ext>
          </a:extLst>
        </xdr:cNvPr>
        <xdr:cNvCxnSpPr>
          <a:stCxn id="29" idx="0"/>
          <a:endCxn id="17" idx="2"/>
        </xdr:cNvCxnSpPr>
      </xdr:nvCxnSpPr>
      <xdr:spPr>
        <a:xfrm flipH="1" flipV="1">
          <a:off x="9012612" y="8852647"/>
          <a:ext cx="692523" cy="80346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366E1AFF-8744-4922-8D04-AF78D30BE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97E8034D-5A28-46D8-B72B-325E04CED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4EE970BE-986E-467B-BCDE-9F739B6B2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4B2BAC39-DD56-426E-938D-E8521AAB9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FFD96452-7CAC-4724-94D5-63877542D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D95FD31B-9D2A-43F8-AB44-C0FFA244C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6727CBF7-7711-495B-BF58-20AD2D0F8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4D3C71E9-DDA6-4CA7-B932-A6F4CB4F0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15D1901-E8A0-4179-86DA-97D9F550E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4C711A94-8B0D-4B52-BEDB-A0B183AEE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EBB7BDBF-80EF-43C0-95CD-39812D032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2C7364E0-1D85-416C-9E3F-F85972A52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1BD5B0D9-2597-4AC9-B28A-17E7A627D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5EA53FCD-C758-4C57-BEE2-DAD0AAE33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91A7EFE4-00AA-4711-BBDA-639BE3F97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F00D4C57-3743-42C5-88A9-C40003C02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40A35186-CCEC-468B-A81F-695E36A57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650A0782-3BBC-47C3-8FA6-62D155D81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324CEB3C-2B94-4CF2-A103-F9F80C49C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DB933D7A-CE90-4CA8-8322-BBBE268CB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611C0F6-46F7-4840-8F3E-EA9C99021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469AEB3-F0A1-4BC7-8BDB-1E1E5F138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794D3955-638F-4D46-9810-29D9D992F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A6989783-22AC-4FC3-90A5-AAFDE5F70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6DD90E3C-E02A-4F4B-8464-C24754311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9BF89B52-00A4-45A6-9C12-EB023A4C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B842BC87-69F6-4462-974E-CBE44FC13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891987</xdr:colOff>
      <xdr:row>3</xdr:row>
      <xdr:rowOff>9524</xdr:rowOff>
    </xdr:from>
    <xdr:to>
      <xdr:col>10</xdr:col>
      <xdr:colOff>19049</xdr:colOff>
      <xdr:row>5</xdr:row>
      <xdr:rowOff>38099</xdr:rowOff>
    </xdr:to>
    <xdr:sp macro="" textlink="">
      <xdr:nvSpPr>
        <xdr:cNvPr id="29" name="Rectangle 28">
          <a:extLst>
            <a:ext uri="{FF2B5EF4-FFF2-40B4-BE49-F238E27FC236}">
              <a16:creationId xmlns:a16="http://schemas.microsoft.com/office/drawing/2014/main" id="{A142200A-C24F-4C26-83AE-E56B6BD71F9F}"/>
            </a:ext>
          </a:extLst>
        </xdr:cNvPr>
        <xdr:cNvSpPr/>
      </xdr:nvSpPr>
      <xdr:spPr>
        <a:xfrm>
          <a:off x="891987" y="1219199"/>
          <a:ext cx="13119287" cy="11715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247650</xdr:colOff>
      <xdr:row>3</xdr:row>
      <xdr:rowOff>149037</xdr:rowOff>
    </xdr:from>
    <xdr:ext cx="3181350" cy="850523"/>
    <xdr:sp macro="" textlink="">
      <xdr:nvSpPr>
        <xdr:cNvPr id="30" name="TextBox 29">
          <a:extLst>
            <a:ext uri="{FF2B5EF4-FFF2-40B4-BE49-F238E27FC236}">
              <a16:creationId xmlns:a16="http://schemas.microsoft.com/office/drawing/2014/main" id="{648749D2-9635-4684-ACC6-C1E9BDD4E47C}"/>
            </a:ext>
          </a:extLst>
        </xdr:cNvPr>
        <xdr:cNvSpPr txBox="1"/>
      </xdr:nvSpPr>
      <xdr:spPr>
        <a:xfrm>
          <a:off x="14239875" y="1358712"/>
          <a:ext cx="3181350" cy="85052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a:t>
          </a:r>
          <a:r>
            <a:rPr lang="en-GB" sz="1100" b="1" baseline="0"/>
            <a:t> Issue - 291</a:t>
          </a:r>
        </a:p>
        <a:p>
          <a:endParaRPr lang="en-GB" sz="1100" b="1" baseline="0"/>
        </a:p>
        <a:p>
          <a:r>
            <a:rPr lang="en-GB" sz="1100" b="1"/>
            <a:t>New </a:t>
          </a:r>
          <a:r>
            <a:rPr lang="en-GB" sz="1100" b="1" baseline="0"/>
            <a:t>validations added (V561001 and V561002):</a:t>
          </a:r>
        </a:p>
        <a:p>
          <a:r>
            <a:rPr lang="en-GB" sz="1100" b="1" baseline="0"/>
            <a:t>w: Total &lt;&gt; SUM()</a:t>
          </a:r>
        </a:p>
        <a:p>
          <a:endParaRPr lang="en-GB" sz="1100" b="1" baseline="0"/>
        </a:p>
      </xdr:txBody>
    </xdr:sp>
    <xdr:clientData/>
  </xdr:oneCellAnchor>
  <xdr:twoCellAnchor>
    <xdr:from>
      <xdr:col>10</xdr:col>
      <xdr:colOff>19049</xdr:colOff>
      <xdr:row>3</xdr:row>
      <xdr:rowOff>574299</xdr:rowOff>
    </xdr:from>
    <xdr:to>
      <xdr:col>10</xdr:col>
      <xdr:colOff>247650</xdr:colOff>
      <xdr:row>3</xdr:row>
      <xdr:rowOff>595312</xdr:rowOff>
    </xdr:to>
    <xdr:cxnSp macro="">
      <xdr:nvCxnSpPr>
        <xdr:cNvPr id="31" name="Straight Connector 30">
          <a:extLst>
            <a:ext uri="{FF2B5EF4-FFF2-40B4-BE49-F238E27FC236}">
              <a16:creationId xmlns:a16="http://schemas.microsoft.com/office/drawing/2014/main" id="{2FC0B33A-AC07-4E57-A478-000E7E958888}"/>
            </a:ext>
          </a:extLst>
        </xdr:cNvPr>
        <xdr:cNvCxnSpPr>
          <a:stCxn id="30" idx="1"/>
          <a:endCxn id="29" idx="3"/>
        </xdr:cNvCxnSpPr>
      </xdr:nvCxnSpPr>
      <xdr:spPr>
        <a:xfrm flipH="1">
          <a:off x="14011274" y="1783974"/>
          <a:ext cx="228601" cy="2101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762000</xdr:colOff>
      <xdr:row>0</xdr:row>
      <xdr:rowOff>71438</xdr:rowOff>
    </xdr:from>
    <xdr:ext cx="2089616" cy="806122"/>
    <xdr:sp macro="" textlink="">
      <xdr:nvSpPr>
        <xdr:cNvPr id="32" name="TextBox 31">
          <a:extLst>
            <a:ext uri="{FF2B5EF4-FFF2-40B4-BE49-F238E27FC236}">
              <a16:creationId xmlns:a16="http://schemas.microsoft.com/office/drawing/2014/main" id="{19C85BF1-1FFF-4E5D-AABD-B4FBF521C4FD}"/>
            </a:ext>
          </a:extLst>
        </xdr:cNvPr>
        <xdr:cNvSpPr txBox="1"/>
      </xdr:nvSpPr>
      <xdr:spPr>
        <a:xfrm>
          <a:off x="11310938" y="71438"/>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2</xdr:col>
      <xdr:colOff>1</xdr:colOff>
      <xdr:row>17</xdr:row>
      <xdr:rowOff>0</xdr:rowOff>
    </xdr:from>
    <xdr:to>
      <xdr:col>3</xdr:col>
      <xdr:colOff>1</xdr:colOff>
      <xdr:row>18</xdr:row>
      <xdr:rowOff>21167</xdr:rowOff>
    </xdr:to>
    <xdr:sp macro="" textlink="">
      <xdr:nvSpPr>
        <xdr:cNvPr id="3" name="Rectangle 2">
          <a:extLst>
            <a:ext uri="{FF2B5EF4-FFF2-40B4-BE49-F238E27FC236}">
              <a16:creationId xmlns:a16="http://schemas.microsoft.com/office/drawing/2014/main" id="{872CE486-51F6-4AC0-A6EF-486C23FECD38}"/>
            </a:ext>
          </a:extLst>
        </xdr:cNvPr>
        <xdr:cNvSpPr/>
      </xdr:nvSpPr>
      <xdr:spPr>
        <a:xfrm>
          <a:off x="423334" y="5894917"/>
          <a:ext cx="2730500" cy="5080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3</xdr:col>
      <xdr:colOff>297580</xdr:colOff>
      <xdr:row>19</xdr:row>
      <xdr:rowOff>5898</xdr:rowOff>
    </xdr:from>
    <xdr:ext cx="2432920" cy="798435"/>
    <xdr:sp macro="" textlink="">
      <xdr:nvSpPr>
        <xdr:cNvPr id="4" name="TextBox 3">
          <a:extLst>
            <a:ext uri="{FF2B5EF4-FFF2-40B4-BE49-F238E27FC236}">
              <a16:creationId xmlns:a16="http://schemas.microsoft.com/office/drawing/2014/main" id="{F313B3B7-EB55-4F11-87E9-ABD9F22BE6A6}"/>
            </a:ext>
          </a:extLst>
        </xdr:cNvPr>
        <xdr:cNvSpPr txBox="1"/>
      </xdr:nvSpPr>
      <xdr:spPr>
        <a:xfrm>
          <a:off x="3451413" y="6578148"/>
          <a:ext cx="2432920" cy="79843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a:t>
          </a:r>
          <a:r>
            <a:rPr lang="en-GB" sz="1100" b="1" baseline="0"/>
            <a:t> Issue - 344</a:t>
          </a:r>
        </a:p>
        <a:p>
          <a:endParaRPr lang="en-GB" sz="1100" b="1" baseline="0"/>
        </a:p>
        <a:p>
          <a:r>
            <a:rPr lang="en-GB" sz="1100" b="1"/>
            <a:t>New </a:t>
          </a:r>
          <a:r>
            <a:rPr lang="en-GB" sz="1100" b="1" baseline="0"/>
            <a:t>validation added, v: if COB not selected for form 500.</a:t>
          </a:r>
        </a:p>
        <a:p>
          <a:endParaRPr lang="en-GB" sz="1100" b="1" baseline="0"/>
        </a:p>
      </xdr:txBody>
    </xdr:sp>
    <xdr:clientData/>
  </xdr:oneCellAnchor>
  <xdr:twoCellAnchor>
    <xdr:from>
      <xdr:col>3</xdr:col>
      <xdr:colOff>1</xdr:colOff>
      <xdr:row>17</xdr:row>
      <xdr:rowOff>254000</xdr:rowOff>
    </xdr:from>
    <xdr:to>
      <xdr:col>3</xdr:col>
      <xdr:colOff>297580</xdr:colOff>
      <xdr:row>21</xdr:row>
      <xdr:rowOff>24116</xdr:rowOff>
    </xdr:to>
    <xdr:cxnSp macro="">
      <xdr:nvCxnSpPr>
        <xdr:cNvPr id="5" name="Straight Connector 4">
          <a:extLst>
            <a:ext uri="{FF2B5EF4-FFF2-40B4-BE49-F238E27FC236}">
              <a16:creationId xmlns:a16="http://schemas.microsoft.com/office/drawing/2014/main" id="{861A5DA0-921D-41BA-9F7E-99B7C63F109F}"/>
            </a:ext>
          </a:extLst>
        </xdr:cNvPr>
        <xdr:cNvCxnSpPr>
          <a:stCxn id="4" idx="1"/>
          <a:endCxn id="3" idx="3"/>
        </xdr:cNvCxnSpPr>
      </xdr:nvCxnSpPr>
      <xdr:spPr>
        <a:xfrm flipH="1" flipV="1">
          <a:off x="3153834" y="6148917"/>
          <a:ext cx="297579" cy="82844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EA63738-63A3-4528-92A6-EDC7E4140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F3DB49AC-6E71-4E89-89BD-8AE795871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66E59B1-2B38-4AA0-BC64-FF9519523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81A1D8C0-8312-4598-B435-BD944856C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80F42AFC-B63E-47AD-A575-60B45D241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14123DF4-3614-4594-9D5C-850255BE8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D5AC1BB2-E878-470A-825C-577CD64CB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D98B1E6-E47F-4458-A92E-0FD1230A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291E2DB-2965-4ECB-B394-6C8B6CC2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FED0360E-5E35-47FB-952F-7EF603B1F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22AF43BD-92D2-4202-B6E1-91D3DB347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879646E8-572C-429D-91F2-6A1331752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4EE0656B-6AA4-466D-BAB7-DD2665AF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3D2D209-129C-4C84-BDDA-3CAF79131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C893078B-9C0B-41E3-8DD2-4F5B62F48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623D81BE-4BFC-4166-A4A9-7C2B42A00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C3F91B4E-E8C4-40DA-B184-D1BD89E7D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EE2C2955-AC91-476D-96A4-6204DBB52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C9CBEE89-8468-4C75-ACFB-B5A3CDB95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40EF98EA-5A87-4681-BA7F-203C2A0D3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20CF5C75-79A4-4E84-91C8-30E1B8343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DE88842-6E8F-489D-AB3B-9FE9A47B3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73ED5170-F282-4453-8180-31AB5241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C757793E-6886-4DFB-8F2E-951FF242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EF1EAEE-9221-4E6B-8B97-3CC3AF335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6C8C7AD4-D44A-4E1A-A791-F74C1A029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A06E5C2E-489A-499F-9BF6-3B35326E9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881063</xdr:colOff>
      <xdr:row>4</xdr:row>
      <xdr:rowOff>11906</xdr:rowOff>
    </xdr:from>
    <xdr:to>
      <xdr:col>9</xdr:col>
      <xdr:colOff>23812</xdr:colOff>
      <xdr:row>5</xdr:row>
      <xdr:rowOff>35718</xdr:rowOff>
    </xdr:to>
    <xdr:sp macro="" textlink="">
      <xdr:nvSpPr>
        <xdr:cNvPr id="29" name="Rectangle 28">
          <a:extLst>
            <a:ext uri="{FF2B5EF4-FFF2-40B4-BE49-F238E27FC236}">
              <a16:creationId xmlns:a16="http://schemas.microsoft.com/office/drawing/2014/main" id="{93037EFD-B101-499F-88C5-79A32905C49D}"/>
            </a:ext>
          </a:extLst>
        </xdr:cNvPr>
        <xdr:cNvSpPr/>
      </xdr:nvSpPr>
      <xdr:spPr>
        <a:xfrm>
          <a:off x="881063" y="1845469"/>
          <a:ext cx="13120687" cy="146446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9</xdr:col>
      <xdr:colOff>260539</xdr:colOff>
      <xdr:row>4</xdr:row>
      <xdr:rowOff>91887</xdr:rowOff>
    </xdr:from>
    <xdr:ext cx="3181350" cy="850523"/>
    <xdr:sp macro="" textlink="">
      <xdr:nvSpPr>
        <xdr:cNvPr id="30" name="TextBox 29">
          <a:extLst>
            <a:ext uri="{FF2B5EF4-FFF2-40B4-BE49-F238E27FC236}">
              <a16:creationId xmlns:a16="http://schemas.microsoft.com/office/drawing/2014/main" id="{C720F4C7-EBD5-4CBF-9E1E-F8D6E8915FD5}"/>
            </a:ext>
          </a:extLst>
        </xdr:cNvPr>
        <xdr:cNvSpPr txBox="1"/>
      </xdr:nvSpPr>
      <xdr:spPr>
        <a:xfrm>
          <a:off x="14238477" y="1925450"/>
          <a:ext cx="3181350" cy="85052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a:t>
          </a:r>
          <a:r>
            <a:rPr lang="en-GB" sz="1100" b="1" baseline="0"/>
            <a:t> Issue - 344</a:t>
          </a:r>
        </a:p>
        <a:p>
          <a:endParaRPr lang="en-GB" sz="1100" b="1" baseline="0"/>
        </a:p>
        <a:p>
          <a:r>
            <a:rPr lang="en-GB" sz="1100" b="1"/>
            <a:t>New </a:t>
          </a:r>
          <a:r>
            <a:rPr lang="en-GB" sz="1100" b="1" baseline="0"/>
            <a:t>validation added, v: if COB not selected for form 500.</a:t>
          </a:r>
        </a:p>
        <a:p>
          <a:endParaRPr lang="en-GB" sz="1100" b="1" baseline="0"/>
        </a:p>
      </xdr:txBody>
    </xdr:sp>
    <xdr:clientData/>
  </xdr:oneCellAnchor>
  <xdr:twoCellAnchor>
    <xdr:from>
      <xdr:col>9</xdr:col>
      <xdr:colOff>23812</xdr:colOff>
      <xdr:row>4</xdr:row>
      <xdr:rowOff>517149</xdr:rowOff>
    </xdr:from>
    <xdr:to>
      <xdr:col>9</xdr:col>
      <xdr:colOff>260539</xdr:colOff>
      <xdr:row>4</xdr:row>
      <xdr:rowOff>744140</xdr:rowOff>
    </xdr:to>
    <xdr:cxnSp macro="">
      <xdr:nvCxnSpPr>
        <xdr:cNvPr id="31" name="Straight Connector 30">
          <a:extLst>
            <a:ext uri="{FF2B5EF4-FFF2-40B4-BE49-F238E27FC236}">
              <a16:creationId xmlns:a16="http://schemas.microsoft.com/office/drawing/2014/main" id="{3EBAF803-4F2F-407C-8CD1-0836B1789C35}"/>
            </a:ext>
          </a:extLst>
        </xdr:cNvPr>
        <xdr:cNvCxnSpPr>
          <a:stCxn id="30" idx="1"/>
          <a:endCxn id="29" idx="3"/>
        </xdr:cNvCxnSpPr>
      </xdr:nvCxnSpPr>
      <xdr:spPr>
        <a:xfrm flipH="1">
          <a:off x="14001750" y="2350712"/>
          <a:ext cx="236727" cy="22699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3</xdr:col>
      <xdr:colOff>1445559</xdr:colOff>
      <xdr:row>31</xdr:row>
      <xdr:rowOff>179295</xdr:rowOff>
    </xdr:from>
    <xdr:to>
      <xdr:col>7</xdr:col>
      <xdr:colOff>1389529</xdr:colOff>
      <xdr:row>36</xdr:row>
      <xdr:rowOff>11207</xdr:rowOff>
    </xdr:to>
    <xdr:sp macro="" textlink="">
      <xdr:nvSpPr>
        <xdr:cNvPr id="4" name="Rectangle 3">
          <a:extLst>
            <a:ext uri="{FF2B5EF4-FFF2-40B4-BE49-F238E27FC236}">
              <a16:creationId xmlns:a16="http://schemas.microsoft.com/office/drawing/2014/main" id="{EF944881-7645-4FA5-A938-08FE57C1CC23}"/>
            </a:ext>
          </a:extLst>
        </xdr:cNvPr>
        <xdr:cNvSpPr/>
      </xdr:nvSpPr>
      <xdr:spPr>
        <a:xfrm>
          <a:off x="2162735" y="13716001"/>
          <a:ext cx="8471647" cy="132229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1434353</xdr:colOff>
      <xdr:row>14</xdr:row>
      <xdr:rowOff>369794</xdr:rowOff>
    </xdr:from>
    <xdr:to>
      <xdr:col>8</xdr:col>
      <xdr:colOff>11206</xdr:colOff>
      <xdr:row>19</xdr:row>
      <xdr:rowOff>22412</xdr:rowOff>
    </xdr:to>
    <xdr:sp macro="" textlink="">
      <xdr:nvSpPr>
        <xdr:cNvPr id="5" name="Rectangle 4">
          <a:extLst>
            <a:ext uri="{FF2B5EF4-FFF2-40B4-BE49-F238E27FC236}">
              <a16:creationId xmlns:a16="http://schemas.microsoft.com/office/drawing/2014/main" id="{651F5F77-5DA7-4CCF-93B9-683F74AEC2B4}"/>
            </a:ext>
          </a:extLst>
        </xdr:cNvPr>
        <xdr:cNvSpPr/>
      </xdr:nvSpPr>
      <xdr:spPr>
        <a:xfrm>
          <a:off x="2151529" y="7048500"/>
          <a:ext cx="8505265" cy="13335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11206</xdr:colOff>
      <xdr:row>17</xdr:row>
      <xdr:rowOff>5603</xdr:rowOff>
    </xdr:from>
    <xdr:to>
      <xdr:col>9</xdr:col>
      <xdr:colOff>497540</xdr:colOff>
      <xdr:row>22</xdr:row>
      <xdr:rowOff>378277</xdr:rowOff>
    </xdr:to>
    <xdr:cxnSp macro="">
      <xdr:nvCxnSpPr>
        <xdr:cNvPr id="7" name="Straight Connector 6">
          <a:extLst>
            <a:ext uri="{FF2B5EF4-FFF2-40B4-BE49-F238E27FC236}">
              <a16:creationId xmlns:a16="http://schemas.microsoft.com/office/drawing/2014/main" id="{2806C5F8-9524-4F04-A6EE-1D24FEB61920}"/>
            </a:ext>
          </a:extLst>
        </xdr:cNvPr>
        <xdr:cNvCxnSpPr>
          <a:stCxn id="5" idx="3"/>
          <a:endCxn id="11" idx="1"/>
        </xdr:cNvCxnSpPr>
      </xdr:nvCxnSpPr>
      <xdr:spPr>
        <a:xfrm>
          <a:off x="10656794" y="7704044"/>
          <a:ext cx="3590364" cy="165014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497540</xdr:colOff>
      <xdr:row>20</xdr:row>
      <xdr:rowOff>189378</xdr:rowOff>
    </xdr:from>
    <xdr:ext cx="3762375" cy="1251858"/>
    <xdr:sp macro="" textlink="">
      <xdr:nvSpPr>
        <xdr:cNvPr id="11" name="TextBox 10">
          <a:extLst>
            <a:ext uri="{FF2B5EF4-FFF2-40B4-BE49-F238E27FC236}">
              <a16:creationId xmlns:a16="http://schemas.microsoft.com/office/drawing/2014/main" id="{9680ED1A-65B9-4374-8FEE-43E8FE5387BC}"/>
            </a:ext>
          </a:extLst>
        </xdr:cNvPr>
        <xdr:cNvSpPr txBox="1"/>
      </xdr:nvSpPr>
      <xdr:spPr>
        <a:xfrm>
          <a:off x="14247158" y="8728260"/>
          <a:ext cx="3762375" cy="125185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- 241</a:t>
          </a:r>
        </a:p>
        <a:p>
          <a:endParaRPr lang="en-GB" sz="1100" b="1"/>
        </a:p>
        <a:p>
          <a:r>
            <a:rPr lang="en-GB" sz="1100" b="1"/>
            <a:t>Add new Warnings x32 cells: w: if -ve.</a:t>
          </a:r>
        </a:p>
        <a:p>
          <a:endParaRPr lang="en-GB" sz="1100" b="1"/>
        </a:p>
        <a:p>
          <a:r>
            <a:rPr lang="en-GB" sz="1100" b="1">
              <a:solidFill>
                <a:schemeClr val="tx1"/>
              </a:solidFill>
              <a:effectLst/>
              <a:latin typeface="+mn-lt"/>
              <a:ea typeface="+mn-ea"/>
              <a:cs typeface="+mn-cs"/>
            </a:rPr>
            <a:t>See 570 Validations</a:t>
          </a:r>
          <a:r>
            <a:rPr lang="en-GB" sz="1100" b="1" baseline="0">
              <a:solidFill>
                <a:schemeClr val="tx1"/>
              </a:solidFill>
              <a:effectLst/>
              <a:latin typeface="+mn-lt"/>
              <a:ea typeface="+mn-ea"/>
              <a:cs typeface="+mn-cs"/>
            </a:rPr>
            <a:t> (</a:t>
          </a:r>
          <a:r>
            <a:rPr lang="en-GB" sz="1100" b="1">
              <a:solidFill>
                <a:schemeClr val="tx1"/>
              </a:solidFill>
              <a:effectLst/>
              <a:latin typeface="+mn-lt"/>
              <a:ea typeface="+mn-ea"/>
              <a:cs typeface="+mn-cs"/>
            </a:rPr>
            <a:t>V570002-09, V570012-35).</a:t>
          </a:r>
          <a:endParaRPr lang="en-GB" sz="1100"/>
        </a:p>
      </xdr:txBody>
    </xdr:sp>
    <xdr:clientData/>
  </xdr:oneCellAnchor>
  <xdr:twoCellAnchor>
    <xdr:from>
      <xdr:col>7</xdr:col>
      <xdr:colOff>1389529</xdr:colOff>
      <xdr:row>22</xdr:row>
      <xdr:rowOff>378277</xdr:rowOff>
    </xdr:from>
    <xdr:to>
      <xdr:col>9</xdr:col>
      <xdr:colOff>497540</xdr:colOff>
      <xdr:row>34</xdr:row>
      <xdr:rowOff>1</xdr:rowOff>
    </xdr:to>
    <xdr:cxnSp macro="">
      <xdr:nvCxnSpPr>
        <xdr:cNvPr id="12" name="Straight Connector 11">
          <a:extLst>
            <a:ext uri="{FF2B5EF4-FFF2-40B4-BE49-F238E27FC236}">
              <a16:creationId xmlns:a16="http://schemas.microsoft.com/office/drawing/2014/main" id="{10E401E3-D9AE-4977-8C61-ECF514CB2AF0}"/>
            </a:ext>
          </a:extLst>
        </xdr:cNvPr>
        <xdr:cNvCxnSpPr>
          <a:stCxn id="4" idx="3"/>
          <a:endCxn id="11" idx="1"/>
        </xdr:cNvCxnSpPr>
      </xdr:nvCxnSpPr>
      <xdr:spPr>
        <a:xfrm flipV="1">
          <a:off x="10634382" y="9354189"/>
          <a:ext cx="3612776" cy="501175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1098176</xdr:colOff>
      <xdr:row>26</xdr:row>
      <xdr:rowOff>896471</xdr:rowOff>
    </xdr:from>
    <xdr:to>
      <xdr:col>5</xdr:col>
      <xdr:colOff>1479176</xdr:colOff>
      <xdr:row>26</xdr:row>
      <xdr:rowOff>1098177</xdr:rowOff>
    </xdr:to>
    <xdr:sp macro="" textlink="">
      <xdr:nvSpPr>
        <xdr:cNvPr id="16" name="Rectangle 15">
          <a:extLst>
            <a:ext uri="{FF2B5EF4-FFF2-40B4-BE49-F238E27FC236}">
              <a16:creationId xmlns:a16="http://schemas.microsoft.com/office/drawing/2014/main" id="{14EE8BF8-7D73-4070-A4F5-A82F75D73F86}"/>
            </a:ext>
          </a:extLst>
        </xdr:cNvPr>
        <xdr:cNvSpPr/>
      </xdr:nvSpPr>
      <xdr:spPr>
        <a:xfrm>
          <a:off x="3272117" y="11766177"/>
          <a:ext cx="2633383" cy="20170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9</xdr:col>
      <xdr:colOff>489136</xdr:colOff>
      <xdr:row>30</xdr:row>
      <xdr:rowOff>453278</xdr:rowOff>
    </xdr:from>
    <xdr:ext cx="4890248" cy="947457"/>
    <xdr:sp macro="" textlink="">
      <xdr:nvSpPr>
        <xdr:cNvPr id="17" name="TextBox 16">
          <a:extLst>
            <a:ext uri="{FF2B5EF4-FFF2-40B4-BE49-F238E27FC236}">
              <a16:creationId xmlns:a16="http://schemas.microsoft.com/office/drawing/2014/main" id="{750DC83C-3BF0-4C88-BB2C-274EB32BD31F}"/>
            </a:ext>
          </a:extLst>
        </xdr:cNvPr>
        <xdr:cNvSpPr txBox="1"/>
      </xdr:nvSpPr>
      <xdr:spPr>
        <a:xfrm>
          <a:off x="14238754" y="13250396"/>
          <a:ext cx="4890248" cy="94745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- 132</a:t>
          </a:r>
        </a:p>
        <a:p>
          <a:endParaRPr lang="en-GB" sz="1100" b="1"/>
        </a:p>
        <a:p>
          <a:r>
            <a:rPr lang="en-GB" sz="1100" b="1"/>
            <a:t>1. In col F, G, H headers - delete: (A), (B), (C).</a:t>
          </a:r>
        </a:p>
        <a:p>
          <a:r>
            <a:rPr lang="en-GB" sz="1100" b="1"/>
            <a:t>2. Change wording of col I header from: "Impact (C) - (A)" to "Impact = H less F"</a:t>
          </a:r>
          <a:endParaRPr lang="en-GB">
            <a:effectLst/>
          </a:endParaRPr>
        </a:p>
      </xdr:txBody>
    </xdr:sp>
    <xdr:clientData/>
  </xdr:oneCellAnchor>
  <xdr:twoCellAnchor>
    <xdr:from>
      <xdr:col>8</xdr:col>
      <xdr:colOff>0</xdr:colOff>
      <xdr:row>30</xdr:row>
      <xdr:rowOff>386603</xdr:rowOff>
    </xdr:from>
    <xdr:to>
      <xdr:col>9</xdr:col>
      <xdr:colOff>489136</xdr:colOff>
      <xdr:row>32</xdr:row>
      <xdr:rowOff>8125</xdr:rowOff>
    </xdr:to>
    <xdr:cxnSp macro="">
      <xdr:nvCxnSpPr>
        <xdr:cNvPr id="18" name="Straight Connector 17">
          <a:extLst>
            <a:ext uri="{FF2B5EF4-FFF2-40B4-BE49-F238E27FC236}">
              <a16:creationId xmlns:a16="http://schemas.microsoft.com/office/drawing/2014/main" id="{D82A455C-F85F-4815-8896-84A443D40C08}"/>
            </a:ext>
          </a:extLst>
        </xdr:cNvPr>
        <xdr:cNvCxnSpPr>
          <a:cxnSpLocks/>
          <a:stCxn id="24" idx="3"/>
          <a:endCxn id="17" idx="1"/>
        </xdr:cNvCxnSpPr>
      </xdr:nvCxnSpPr>
      <xdr:spPr>
        <a:xfrm>
          <a:off x="10645588" y="13183721"/>
          <a:ext cx="3593166" cy="54040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1452284</xdr:colOff>
      <xdr:row>13</xdr:row>
      <xdr:rowOff>29135</xdr:rowOff>
    </xdr:from>
    <xdr:to>
      <xdr:col>7</xdr:col>
      <xdr:colOff>1396254</xdr:colOff>
      <xdr:row>13</xdr:row>
      <xdr:rowOff>757518</xdr:rowOff>
    </xdr:to>
    <xdr:sp macro="" textlink="">
      <xdr:nvSpPr>
        <xdr:cNvPr id="34" name="Rectangle 33">
          <a:extLst>
            <a:ext uri="{FF2B5EF4-FFF2-40B4-BE49-F238E27FC236}">
              <a16:creationId xmlns:a16="http://schemas.microsoft.com/office/drawing/2014/main" id="{2AD4F894-D054-4C3B-9718-FD3CC80B1FA0}"/>
            </a:ext>
          </a:extLst>
        </xdr:cNvPr>
        <xdr:cNvSpPr/>
      </xdr:nvSpPr>
      <xdr:spPr>
        <a:xfrm>
          <a:off x="2169460" y="5609664"/>
          <a:ext cx="8471647" cy="72838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1396254</xdr:colOff>
      <xdr:row>11</xdr:row>
      <xdr:rowOff>51828</xdr:rowOff>
    </xdr:from>
    <xdr:to>
      <xdr:col>9</xdr:col>
      <xdr:colOff>404533</xdr:colOff>
      <xdr:row>13</xdr:row>
      <xdr:rowOff>393327</xdr:rowOff>
    </xdr:to>
    <xdr:cxnSp macro="">
      <xdr:nvCxnSpPr>
        <xdr:cNvPr id="35" name="Straight Connector 34">
          <a:extLst>
            <a:ext uri="{FF2B5EF4-FFF2-40B4-BE49-F238E27FC236}">
              <a16:creationId xmlns:a16="http://schemas.microsoft.com/office/drawing/2014/main" id="{3C5C8ABC-6423-42C4-AC72-ECEE8BA45E56}"/>
            </a:ext>
          </a:extLst>
        </xdr:cNvPr>
        <xdr:cNvCxnSpPr>
          <a:stCxn id="34" idx="3"/>
          <a:endCxn id="20" idx="1"/>
        </xdr:cNvCxnSpPr>
      </xdr:nvCxnSpPr>
      <xdr:spPr>
        <a:xfrm flipV="1">
          <a:off x="10641107" y="5531504"/>
          <a:ext cx="3513044" cy="75611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404533</xdr:colOff>
      <xdr:row>9</xdr:row>
      <xdr:rowOff>3050802</xdr:rowOff>
    </xdr:from>
    <xdr:ext cx="4890248" cy="972110"/>
    <xdr:sp macro="" textlink="">
      <xdr:nvSpPr>
        <xdr:cNvPr id="20" name="TextBox 19">
          <a:extLst>
            <a:ext uri="{FF2B5EF4-FFF2-40B4-BE49-F238E27FC236}">
              <a16:creationId xmlns:a16="http://schemas.microsoft.com/office/drawing/2014/main" id="{82E78EB5-30DD-4243-9A0F-868C86E1B6DE}"/>
            </a:ext>
          </a:extLst>
        </xdr:cNvPr>
        <xdr:cNvSpPr txBox="1"/>
      </xdr:nvSpPr>
      <xdr:spPr>
        <a:xfrm>
          <a:off x="14154151" y="5045449"/>
          <a:ext cx="4890248" cy="97211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- 132</a:t>
          </a:r>
        </a:p>
        <a:p>
          <a:endParaRPr lang="en-GB" sz="1100" b="1"/>
        </a:p>
        <a:p>
          <a:r>
            <a:rPr lang="en-GB" sz="1100" b="1"/>
            <a:t>1. In col A, B, C headers - delete: (A), (B), (C).</a:t>
          </a:r>
        </a:p>
        <a:p>
          <a:r>
            <a:rPr lang="en-GB" sz="1100" b="1"/>
            <a:t>2. Change wording of col D header from: "Impact (C) - (A)" to "Impact = C less A".</a:t>
          </a:r>
          <a:endParaRPr lang="en-GB">
            <a:effectLst/>
          </a:endParaRPr>
        </a:p>
      </xdr:txBody>
    </xdr:sp>
    <xdr:clientData/>
  </xdr:oneCellAnchor>
  <xdr:twoCellAnchor>
    <xdr:from>
      <xdr:col>2</xdr:col>
      <xdr:colOff>216836</xdr:colOff>
      <xdr:row>9</xdr:row>
      <xdr:rowOff>914960</xdr:rowOff>
    </xdr:from>
    <xdr:to>
      <xdr:col>8</xdr:col>
      <xdr:colOff>3048000</xdr:colOff>
      <xdr:row>9</xdr:row>
      <xdr:rowOff>1804147</xdr:rowOff>
    </xdr:to>
    <xdr:sp macro="" textlink="">
      <xdr:nvSpPr>
        <xdr:cNvPr id="31" name="Rectangle 30">
          <a:extLst>
            <a:ext uri="{FF2B5EF4-FFF2-40B4-BE49-F238E27FC236}">
              <a16:creationId xmlns:a16="http://schemas.microsoft.com/office/drawing/2014/main" id="{ED4C44D1-1253-4B63-B183-82392D5A7155}"/>
            </a:ext>
          </a:extLst>
        </xdr:cNvPr>
        <xdr:cNvSpPr/>
      </xdr:nvSpPr>
      <xdr:spPr>
        <a:xfrm>
          <a:off x="642660" y="2909607"/>
          <a:ext cx="13050928" cy="88918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3048000</xdr:colOff>
      <xdr:row>9</xdr:row>
      <xdr:rowOff>1359554</xdr:rowOff>
    </xdr:from>
    <xdr:to>
      <xdr:col>9</xdr:col>
      <xdr:colOff>397809</xdr:colOff>
      <xdr:row>9</xdr:row>
      <xdr:rowOff>2119033</xdr:rowOff>
    </xdr:to>
    <xdr:cxnSp macro="">
      <xdr:nvCxnSpPr>
        <xdr:cNvPr id="32" name="Straight Connector 31">
          <a:extLst>
            <a:ext uri="{FF2B5EF4-FFF2-40B4-BE49-F238E27FC236}">
              <a16:creationId xmlns:a16="http://schemas.microsoft.com/office/drawing/2014/main" id="{BA6DD5DC-455C-4DD1-87F9-F95EB596B943}"/>
            </a:ext>
          </a:extLst>
        </xdr:cNvPr>
        <xdr:cNvCxnSpPr>
          <a:stCxn id="31" idx="3"/>
          <a:endCxn id="33" idx="1"/>
        </xdr:cNvCxnSpPr>
      </xdr:nvCxnSpPr>
      <xdr:spPr>
        <a:xfrm>
          <a:off x="13693588" y="3354201"/>
          <a:ext cx="453839" cy="75947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397809</xdr:colOff>
      <xdr:row>9</xdr:row>
      <xdr:rowOff>1740834</xdr:rowOff>
    </xdr:from>
    <xdr:ext cx="2982446" cy="756398"/>
    <xdr:sp macro="" textlink="">
      <xdr:nvSpPr>
        <xdr:cNvPr id="33" name="TextBox 32">
          <a:extLst>
            <a:ext uri="{FF2B5EF4-FFF2-40B4-BE49-F238E27FC236}">
              <a16:creationId xmlns:a16="http://schemas.microsoft.com/office/drawing/2014/main" id="{DF154DC8-D87B-450E-8A81-FA8A16C32220}"/>
            </a:ext>
          </a:extLst>
        </xdr:cNvPr>
        <xdr:cNvSpPr txBox="1"/>
      </xdr:nvSpPr>
      <xdr:spPr>
        <a:xfrm>
          <a:off x="14147427" y="3735481"/>
          <a:ext cx="2982446" cy="75639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- 293</a:t>
          </a:r>
        </a:p>
        <a:p>
          <a:endParaRPr lang="en-GB" sz="1100" b="1"/>
        </a:p>
        <a:p>
          <a:r>
            <a:rPr lang="en-GB" sz="1100" b="1"/>
            <a:t>Change wording</a:t>
          </a:r>
        </a:p>
      </xdr:txBody>
    </xdr:sp>
    <xdr:clientData/>
  </xdr:oneCellAnchor>
  <xdr:twoCellAnchor>
    <xdr:from>
      <xdr:col>2</xdr:col>
      <xdr:colOff>201705</xdr:colOff>
      <xdr:row>40</xdr:row>
      <xdr:rowOff>156883</xdr:rowOff>
    </xdr:from>
    <xdr:to>
      <xdr:col>9</xdr:col>
      <xdr:colOff>302558</xdr:colOff>
      <xdr:row>52</xdr:row>
      <xdr:rowOff>145676</xdr:rowOff>
    </xdr:to>
    <xdr:sp macro="" textlink="">
      <xdr:nvSpPr>
        <xdr:cNvPr id="19" name="Rectangle 18">
          <a:extLst>
            <a:ext uri="{FF2B5EF4-FFF2-40B4-BE49-F238E27FC236}">
              <a16:creationId xmlns:a16="http://schemas.microsoft.com/office/drawing/2014/main" id="{B950123E-744A-4627-BABD-8F2051664EC8}"/>
            </a:ext>
          </a:extLst>
        </xdr:cNvPr>
        <xdr:cNvSpPr/>
      </xdr:nvSpPr>
      <xdr:spPr>
        <a:xfrm>
          <a:off x="620805" y="16987558"/>
          <a:ext cx="13416803" cy="422741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476250</xdr:colOff>
      <xdr:row>41</xdr:row>
      <xdr:rowOff>133349</xdr:rowOff>
    </xdr:from>
    <xdr:ext cx="4566397" cy="1894916"/>
    <xdr:sp macro="" textlink="">
      <xdr:nvSpPr>
        <xdr:cNvPr id="21" name="TextBox 20">
          <a:extLst>
            <a:ext uri="{FF2B5EF4-FFF2-40B4-BE49-F238E27FC236}">
              <a16:creationId xmlns:a16="http://schemas.microsoft.com/office/drawing/2014/main" id="{3DEB8805-6BF9-479D-948F-2F5E1453E577}"/>
            </a:ext>
          </a:extLst>
        </xdr:cNvPr>
        <xdr:cNvSpPr txBox="1"/>
      </xdr:nvSpPr>
      <xdr:spPr>
        <a:xfrm>
          <a:off x="14741338" y="17143878"/>
          <a:ext cx="4566397" cy="189491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Issue 295</a:t>
          </a:r>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Add new Question 3</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OLD Form 400 Section 5 Question 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Also, text change in Qu 2 text above.</a:t>
          </a:r>
        </a:p>
      </xdr:txBody>
    </xdr:sp>
    <xdr:clientData/>
  </xdr:oneCellAnchor>
  <xdr:twoCellAnchor>
    <xdr:from>
      <xdr:col>9</xdr:col>
      <xdr:colOff>302558</xdr:colOff>
      <xdr:row>43</xdr:row>
      <xdr:rowOff>643777</xdr:rowOff>
    </xdr:from>
    <xdr:to>
      <xdr:col>10</xdr:col>
      <xdr:colOff>476250</xdr:colOff>
      <xdr:row>47</xdr:row>
      <xdr:rowOff>134471</xdr:rowOff>
    </xdr:to>
    <xdr:cxnSp macro="">
      <xdr:nvCxnSpPr>
        <xdr:cNvPr id="22" name="Straight Connector 21">
          <a:extLst>
            <a:ext uri="{FF2B5EF4-FFF2-40B4-BE49-F238E27FC236}">
              <a16:creationId xmlns:a16="http://schemas.microsoft.com/office/drawing/2014/main" id="{BF609CA0-F37A-4EEC-885D-A60603FDD648}"/>
            </a:ext>
          </a:extLst>
        </xdr:cNvPr>
        <xdr:cNvCxnSpPr>
          <a:stCxn id="19" idx="3"/>
          <a:endCxn id="21" idx="1"/>
        </xdr:cNvCxnSpPr>
      </xdr:nvCxnSpPr>
      <xdr:spPr>
        <a:xfrm flipV="1">
          <a:off x="14052176" y="18091336"/>
          <a:ext cx="689162" cy="105951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162485</xdr:colOff>
      <xdr:row>26</xdr:row>
      <xdr:rowOff>1098177</xdr:rowOff>
    </xdr:from>
    <xdr:to>
      <xdr:col>10</xdr:col>
      <xdr:colOff>476250</xdr:colOff>
      <xdr:row>43</xdr:row>
      <xdr:rowOff>643777</xdr:rowOff>
    </xdr:to>
    <xdr:cxnSp macro="">
      <xdr:nvCxnSpPr>
        <xdr:cNvPr id="23" name="Straight Connector 22">
          <a:extLst>
            <a:ext uri="{FF2B5EF4-FFF2-40B4-BE49-F238E27FC236}">
              <a16:creationId xmlns:a16="http://schemas.microsoft.com/office/drawing/2014/main" id="{CB377782-9FBF-47C1-9611-06CDC0ACB6CD}"/>
            </a:ext>
          </a:extLst>
        </xdr:cNvPr>
        <xdr:cNvCxnSpPr>
          <a:stCxn id="21" idx="1"/>
          <a:endCxn id="16" idx="2"/>
        </xdr:cNvCxnSpPr>
      </xdr:nvCxnSpPr>
      <xdr:spPr>
        <a:xfrm flipH="1" flipV="1">
          <a:off x="4588809" y="11967883"/>
          <a:ext cx="10152529" cy="612345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0</xdr:colOff>
      <xdr:row>30</xdr:row>
      <xdr:rowOff>22411</xdr:rowOff>
    </xdr:from>
    <xdr:to>
      <xdr:col>8</xdr:col>
      <xdr:colOff>0</xdr:colOff>
      <xdr:row>31</xdr:row>
      <xdr:rowOff>22412</xdr:rowOff>
    </xdr:to>
    <xdr:sp macro="" textlink="">
      <xdr:nvSpPr>
        <xdr:cNvPr id="24" name="Rectangle 23">
          <a:extLst>
            <a:ext uri="{FF2B5EF4-FFF2-40B4-BE49-F238E27FC236}">
              <a16:creationId xmlns:a16="http://schemas.microsoft.com/office/drawing/2014/main" id="{959A8B13-4B9D-47A5-A059-EFD7B36CFAB6}"/>
            </a:ext>
          </a:extLst>
        </xdr:cNvPr>
        <xdr:cNvSpPr/>
      </xdr:nvSpPr>
      <xdr:spPr>
        <a:xfrm>
          <a:off x="2173941" y="12819529"/>
          <a:ext cx="8471647" cy="72838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698969</xdr:colOff>
      <xdr:row>9</xdr:row>
      <xdr:rowOff>2119033</xdr:rowOff>
    </xdr:from>
    <xdr:to>
      <xdr:col>9</xdr:col>
      <xdr:colOff>397809</xdr:colOff>
      <xdr:row>12</xdr:row>
      <xdr:rowOff>176493</xdr:rowOff>
    </xdr:to>
    <xdr:cxnSp macro="">
      <xdr:nvCxnSpPr>
        <xdr:cNvPr id="28" name="Straight Connector 27">
          <a:extLst>
            <a:ext uri="{FF2B5EF4-FFF2-40B4-BE49-F238E27FC236}">
              <a16:creationId xmlns:a16="http://schemas.microsoft.com/office/drawing/2014/main" id="{F17B86F0-55F1-4732-B54D-42AAF808E851}"/>
            </a:ext>
          </a:extLst>
        </xdr:cNvPr>
        <xdr:cNvCxnSpPr>
          <a:stCxn id="30" idx="0"/>
          <a:endCxn id="33" idx="1"/>
        </xdr:cNvCxnSpPr>
      </xdr:nvCxnSpPr>
      <xdr:spPr>
        <a:xfrm flipV="1">
          <a:off x="1416145" y="4113680"/>
          <a:ext cx="12731282" cy="176660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266142</xdr:colOff>
      <xdr:row>12</xdr:row>
      <xdr:rowOff>176493</xdr:rowOff>
    </xdr:from>
    <xdr:to>
      <xdr:col>3</xdr:col>
      <xdr:colOff>1423148</xdr:colOff>
      <xdr:row>14</xdr:row>
      <xdr:rowOff>11206</xdr:rowOff>
    </xdr:to>
    <xdr:sp macro="" textlink="">
      <xdr:nvSpPr>
        <xdr:cNvPr id="30" name="Rectangle 29">
          <a:extLst>
            <a:ext uri="{FF2B5EF4-FFF2-40B4-BE49-F238E27FC236}">
              <a16:creationId xmlns:a16="http://schemas.microsoft.com/office/drawing/2014/main" id="{A8A306A0-D295-4E5A-A367-1B506F8DDA0B}"/>
            </a:ext>
          </a:extLst>
        </xdr:cNvPr>
        <xdr:cNvSpPr/>
      </xdr:nvSpPr>
      <xdr:spPr>
        <a:xfrm>
          <a:off x="691966" y="5880287"/>
          <a:ext cx="1448358" cy="79841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1427631</xdr:colOff>
      <xdr:row>47</xdr:row>
      <xdr:rowOff>89088</xdr:rowOff>
    </xdr:from>
    <xdr:to>
      <xdr:col>4</xdr:col>
      <xdr:colOff>896472</xdr:colOff>
      <xdr:row>47</xdr:row>
      <xdr:rowOff>324971</xdr:rowOff>
    </xdr:to>
    <xdr:sp macro="" textlink="">
      <xdr:nvSpPr>
        <xdr:cNvPr id="36" name="Rectangle 35">
          <a:extLst>
            <a:ext uri="{FF2B5EF4-FFF2-40B4-BE49-F238E27FC236}">
              <a16:creationId xmlns:a16="http://schemas.microsoft.com/office/drawing/2014/main" id="{030BBAA8-87B5-4E57-A490-87B412BB2BA2}"/>
            </a:ext>
          </a:extLst>
        </xdr:cNvPr>
        <xdr:cNvSpPr/>
      </xdr:nvSpPr>
      <xdr:spPr>
        <a:xfrm>
          <a:off x="2144807" y="19105470"/>
          <a:ext cx="925606" cy="23588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503144</xdr:colOff>
      <xdr:row>47</xdr:row>
      <xdr:rowOff>334495</xdr:rowOff>
    </xdr:from>
    <xdr:ext cx="2679327" cy="1391211"/>
    <xdr:sp macro="" textlink="">
      <xdr:nvSpPr>
        <xdr:cNvPr id="37" name="TextBox 36">
          <a:extLst>
            <a:ext uri="{FF2B5EF4-FFF2-40B4-BE49-F238E27FC236}">
              <a16:creationId xmlns:a16="http://schemas.microsoft.com/office/drawing/2014/main" id="{965D607B-14E5-45A7-8EC0-D69D8B345763}"/>
            </a:ext>
          </a:extLst>
        </xdr:cNvPr>
        <xdr:cNvSpPr txBox="1"/>
      </xdr:nvSpPr>
      <xdr:spPr>
        <a:xfrm>
          <a:off x="14768232" y="19350877"/>
          <a:ext cx="2679327" cy="13912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- 225</a:t>
          </a:r>
        </a:p>
        <a:p>
          <a:endParaRPr lang="en-GB">
            <a:effectLst/>
          </a:endParaRPr>
        </a:p>
        <a:p>
          <a:pPr eaLnBrk="1" fontAlgn="auto" latinLnBrk="0" hangingPunct="1"/>
          <a:r>
            <a:rPr lang="en-GB" sz="1100" b="0">
              <a:solidFill>
                <a:schemeClr val="tx1"/>
              </a:solidFill>
              <a:effectLst/>
              <a:latin typeface="+mn-lt"/>
              <a:ea typeface="+mn-ea"/>
              <a:cs typeface="+mn-cs"/>
            </a:rPr>
            <a:t>New Business Validations created </a:t>
          </a:r>
          <a:r>
            <a:rPr lang="en-GB" sz="1100" b="0" baseline="0">
              <a:solidFill>
                <a:schemeClr val="tx1"/>
              </a:solidFill>
              <a:effectLst/>
              <a:latin typeface="+mn-lt"/>
              <a:ea typeface="+mn-ea"/>
              <a:cs typeface="+mn-cs"/>
            </a:rPr>
            <a:t>to enable the restricted values (e.g. Yes/No) to be uploaded as part of the csv template.</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p>
      </xdr:txBody>
    </xdr:sp>
    <xdr:clientData/>
  </xdr:oneCellAnchor>
  <xdr:twoCellAnchor>
    <xdr:from>
      <xdr:col>4</xdr:col>
      <xdr:colOff>896472</xdr:colOff>
      <xdr:row>47</xdr:row>
      <xdr:rowOff>207030</xdr:rowOff>
    </xdr:from>
    <xdr:to>
      <xdr:col>10</xdr:col>
      <xdr:colOff>503144</xdr:colOff>
      <xdr:row>49</xdr:row>
      <xdr:rowOff>223277</xdr:rowOff>
    </xdr:to>
    <xdr:cxnSp macro="">
      <xdr:nvCxnSpPr>
        <xdr:cNvPr id="38" name="Straight Connector 37">
          <a:extLst>
            <a:ext uri="{FF2B5EF4-FFF2-40B4-BE49-F238E27FC236}">
              <a16:creationId xmlns:a16="http://schemas.microsoft.com/office/drawing/2014/main" id="{DCDCAAC0-A371-48B2-B379-81B2ACEDF942}"/>
            </a:ext>
          </a:extLst>
        </xdr:cNvPr>
        <xdr:cNvCxnSpPr>
          <a:stCxn id="36" idx="3"/>
          <a:endCxn id="37" idx="1"/>
        </xdr:cNvCxnSpPr>
      </xdr:nvCxnSpPr>
      <xdr:spPr>
        <a:xfrm>
          <a:off x="3070413" y="19223412"/>
          <a:ext cx="11697819" cy="82307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3D1EC08F-BC92-44FC-B989-1B45E3FD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45ACDCED-4EED-4F84-85ED-D18DA704C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5B6E8B3F-5437-4A11-AAAE-4908C1F1B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14B48683-3B83-41F4-938C-85A1DC07A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F46A07B-7B0F-4653-8AEB-96A26045E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F7F117B-0882-433D-A788-D50941580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3FDC3170-BDB9-4837-ABF2-1E9BAC695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53748D2B-0049-4105-A2E3-B4ED1FC5B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A3B7974D-5793-473E-981F-A4D1ED72C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CC368941-2696-465A-A7C1-8E03F5F16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56CD94D9-9997-4C7D-878F-CAF3C95FE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3B3BBACD-940C-4B76-BF83-987767E64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6E556CBA-1BB6-44D5-B42A-1CE142EF6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4EED5468-C2DD-4B9E-B27F-67E7D1333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F8DB937D-5B4A-46F7-8AE8-8F5AA70F7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336B47E7-3100-4C8D-B3FE-DCA223B17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998C9CB9-C464-4476-A99F-362712218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6A3A7D0-14AD-4C2F-9101-88B4F527F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6D0B157F-3884-447F-B83D-26C7DD3F3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2F37A8EA-510A-4BE0-9A05-AF37A1C00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559E44BC-2E79-4FBA-941B-E075A2BC6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34AA4FAC-CAB8-40F6-9240-844489507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9D207BA4-EC4E-468D-9C85-21B0908B4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7D502649-16E4-4BD2-BB6F-63686DD42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120669B-C11B-434D-9B39-853F9F2CF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D034B56A-D7B4-46F6-9018-87B70C104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2D32F4F1-CDFB-435E-A16A-8381D1B34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885827</xdr:colOff>
      <xdr:row>4</xdr:row>
      <xdr:rowOff>8404</xdr:rowOff>
    </xdr:from>
    <xdr:to>
      <xdr:col>9</xdr:col>
      <xdr:colOff>704851</xdr:colOff>
      <xdr:row>5</xdr:row>
      <xdr:rowOff>19050</xdr:rowOff>
    </xdr:to>
    <xdr:sp macro="" textlink="">
      <xdr:nvSpPr>
        <xdr:cNvPr id="30" name="Rectangle 29">
          <a:extLst>
            <a:ext uri="{FF2B5EF4-FFF2-40B4-BE49-F238E27FC236}">
              <a16:creationId xmlns:a16="http://schemas.microsoft.com/office/drawing/2014/main" id="{D6DAB5E4-E001-426A-9116-E3B9CDE8BCF0}"/>
            </a:ext>
          </a:extLst>
        </xdr:cNvPr>
        <xdr:cNvSpPr/>
      </xdr:nvSpPr>
      <xdr:spPr>
        <a:xfrm>
          <a:off x="885827" y="6723529"/>
          <a:ext cx="13096874" cy="60119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495161</xdr:colOff>
      <xdr:row>4</xdr:row>
      <xdr:rowOff>154781</xdr:rowOff>
    </xdr:from>
    <xdr:ext cx="2669241" cy="1057275"/>
    <xdr:sp macro="" textlink="">
      <xdr:nvSpPr>
        <xdr:cNvPr id="31" name="TextBox 30">
          <a:extLst>
            <a:ext uri="{FF2B5EF4-FFF2-40B4-BE49-F238E27FC236}">
              <a16:creationId xmlns:a16="http://schemas.microsoft.com/office/drawing/2014/main" id="{253E737D-5452-4C2A-8C59-24D6ADB41A7B}"/>
            </a:ext>
          </a:extLst>
        </xdr:cNvPr>
        <xdr:cNvSpPr txBox="1"/>
      </xdr:nvSpPr>
      <xdr:spPr>
        <a:xfrm>
          <a:off x="17485380" y="1988344"/>
          <a:ext cx="2669241" cy="105727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Issue 295</a:t>
          </a:r>
        </a:p>
        <a:p>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Move </a:t>
          </a:r>
          <a:r>
            <a:rPr lang="en-GB" sz="1100" b="1" baseline="0">
              <a:solidFill>
                <a:schemeClr val="tx1"/>
              </a:solidFill>
              <a:effectLst/>
              <a:latin typeface="+mn-lt"/>
              <a:ea typeface="+mn-ea"/>
              <a:cs typeface="+mn-cs"/>
            </a:rPr>
            <a:t>validation </a:t>
          </a:r>
          <a:r>
            <a:rPr lang="en-GB" sz="1100" b="1" baseline="0"/>
            <a:t>from: 400 Section 5 Question 2  (V400001 - form 400 being removed).</a:t>
          </a:r>
        </a:p>
      </xdr:txBody>
    </xdr:sp>
    <xdr:clientData/>
  </xdr:oneCellAnchor>
  <xdr:twoCellAnchor>
    <xdr:from>
      <xdr:col>9</xdr:col>
      <xdr:colOff>704851</xdr:colOff>
      <xdr:row>4</xdr:row>
      <xdr:rowOff>311383</xdr:rowOff>
    </xdr:from>
    <xdr:to>
      <xdr:col>10</xdr:col>
      <xdr:colOff>495161</xdr:colOff>
      <xdr:row>5</xdr:row>
      <xdr:rowOff>88107</xdr:rowOff>
    </xdr:to>
    <xdr:cxnSp macro="">
      <xdr:nvCxnSpPr>
        <xdr:cNvPr id="32" name="Straight Connector 31">
          <a:extLst>
            <a:ext uri="{FF2B5EF4-FFF2-40B4-BE49-F238E27FC236}">
              <a16:creationId xmlns:a16="http://schemas.microsoft.com/office/drawing/2014/main" id="{B82EE939-44EF-441D-A9C0-20AB30B792CE}"/>
            </a:ext>
          </a:extLst>
        </xdr:cNvPr>
        <xdr:cNvCxnSpPr>
          <a:stCxn id="30" idx="3"/>
          <a:endCxn id="31" idx="1"/>
        </xdr:cNvCxnSpPr>
      </xdr:nvCxnSpPr>
      <xdr:spPr>
        <a:xfrm>
          <a:off x="16980695" y="2144946"/>
          <a:ext cx="504685" cy="37203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785813</xdr:colOff>
      <xdr:row>0</xdr:row>
      <xdr:rowOff>47625</xdr:rowOff>
    </xdr:from>
    <xdr:ext cx="2089616" cy="806122"/>
    <xdr:sp macro="" textlink="">
      <xdr:nvSpPr>
        <xdr:cNvPr id="36" name="TextBox 35">
          <a:extLst>
            <a:ext uri="{FF2B5EF4-FFF2-40B4-BE49-F238E27FC236}">
              <a16:creationId xmlns:a16="http://schemas.microsoft.com/office/drawing/2014/main" id="{B53AB169-B1AD-4357-A4A2-35AA1C72C771}"/>
            </a:ext>
          </a:extLst>
        </xdr:cNvPr>
        <xdr:cNvSpPr txBox="1"/>
      </xdr:nvSpPr>
      <xdr:spPr>
        <a:xfrm>
          <a:off x="11334751" y="47625"/>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twoCellAnchor>
    <xdr:from>
      <xdr:col>0</xdr:col>
      <xdr:colOff>885827</xdr:colOff>
      <xdr:row>5</xdr:row>
      <xdr:rowOff>8404</xdr:rowOff>
    </xdr:from>
    <xdr:to>
      <xdr:col>9</xdr:col>
      <xdr:colOff>702468</xdr:colOff>
      <xdr:row>5</xdr:row>
      <xdr:rowOff>726281</xdr:rowOff>
    </xdr:to>
    <xdr:sp macro="" textlink="">
      <xdr:nvSpPr>
        <xdr:cNvPr id="37" name="Rectangle 36">
          <a:extLst>
            <a:ext uri="{FF2B5EF4-FFF2-40B4-BE49-F238E27FC236}">
              <a16:creationId xmlns:a16="http://schemas.microsoft.com/office/drawing/2014/main" id="{52991841-FDDE-4C5D-8A8D-6AFB9464C252}"/>
            </a:ext>
          </a:extLst>
        </xdr:cNvPr>
        <xdr:cNvSpPr/>
      </xdr:nvSpPr>
      <xdr:spPr>
        <a:xfrm>
          <a:off x="885827" y="7295029"/>
          <a:ext cx="16092485" cy="71787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471347</xdr:colOff>
      <xdr:row>6</xdr:row>
      <xdr:rowOff>197644</xdr:rowOff>
    </xdr:from>
    <xdr:ext cx="2981465" cy="1171574"/>
    <xdr:sp macro="" textlink="">
      <xdr:nvSpPr>
        <xdr:cNvPr id="38" name="TextBox 37">
          <a:extLst>
            <a:ext uri="{FF2B5EF4-FFF2-40B4-BE49-F238E27FC236}">
              <a16:creationId xmlns:a16="http://schemas.microsoft.com/office/drawing/2014/main" id="{8FEC43FE-3229-4AF2-8485-A1FCE3214C94}"/>
            </a:ext>
          </a:extLst>
        </xdr:cNvPr>
        <xdr:cNvSpPr txBox="1"/>
      </xdr:nvSpPr>
      <xdr:spPr>
        <a:xfrm>
          <a:off x="17461566" y="3388519"/>
          <a:ext cx="2981465" cy="117157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- 225</a:t>
          </a:r>
        </a:p>
        <a:p>
          <a:endParaRPr lang="en-GB">
            <a:effectLst/>
          </a:endParaRPr>
        </a:p>
        <a:p>
          <a:pPr eaLnBrk="1" fontAlgn="auto" latinLnBrk="0" hangingPunct="1"/>
          <a:r>
            <a:rPr lang="en-GB" sz="1100" b="0">
              <a:solidFill>
                <a:schemeClr val="tx1"/>
              </a:solidFill>
              <a:effectLst/>
              <a:latin typeface="+mn-lt"/>
              <a:ea typeface="+mn-ea"/>
              <a:cs typeface="+mn-cs"/>
            </a:rPr>
            <a:t>New Business Validations created </a:t>
          </a:r>
          <a:r>
            <a:rPr lang="en-GB" sz="1100" b="0" baseline="0">
              <a:solidFill>
                <a:schemeClr val="tx1"/>
              </a:solidFill>
              <a:effectLst/>
              <a:latin typeface="+mn-lt"/>
              <a:ea typeface="+mn-ea"/>
              <a:cs typeface="+mn-cs"/>
            </a:rPr>
            <a:t>to enable the restricted values (e.g. Yes/No) to be uploaded as part of the csv template.</a:t>
          </a:r>
          <a:endParaRPr lang="en-GB">
            <a:effectLst/>
          </a:endParaRPr>
        </a:p>
      </xdr:txBody>
    </xdr:sp>
    <xdr:clientData/>
  </xdr:oneCellAnchor>
  <xdr:twoCellAnchor>
    <xdr:from>
      <xdr:col>9</xdr:col>
      <xdr:colOff>702468</xdr:colOff>
      <xdr:row>5</xdr:row>
      <xdr:rowOff>367343</xdr:rowOff>
    </xdr:from>
    <xdr:to>
      <xdr:col>10</xdr:col>
      <xdr:colOff>471347</xdr:colOff>
      <xdr:row>7</xdr:row>
      <xdr:rowOff>176212</xdr:rowOff>
    </xdr:to>
    <xdr:cxnSp macro="">
      <xdr:nvCxnSpPr>
        <xdr:cNvPr id="39" name="Straight Connector 38">
          <a:extLst>
            <a:ext uri="{FF2B5EF4-FFF2-40B4-BE49-F238E27FC236}">
              <a16:creationId xmlns:a16="http://schemas.microsoft.com/office/drawing/2014/main" id="{50CC37B4-634C-4B2B-AACC-9D00CB010A1C}"/>
            </a:ext>
          </a:extLst>
        </xdr:cNvPr>
        <xdr:cNvCxnSpPr>
          <a:stCxn id="37" idx="3"/>
          <a:endCxn id="38" idx="1"/>
        </xdr:cNvCxnSpPr>
      </xdr:nvCxnSpPr>
      <xdr:spPr>
        <a:xfrm>
          <a:off x="16978312" y="2796218"/>
          <a:ext cx="483254" cy="11780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885827</xdr:colOff>
      <xdr:row>5</xdr:row>
      <xdr:rowOff>738187</xdr:rowOff>
    </xdr:from>
    <xdr:to>
      <xdr:col>9</xdr:col>
      <xdr:colOff>704851</xdr:colOff>
      <xdr:row>30</xdr:row>
      <xdr:rowOff>23812</xdr:rowOff>
    </xdr:to>
    <xdr:sp macro="" textlink="">
      <xdr:nvSpPr>
        <xdr:cNvPr id="42" name="Rectangle 41">
          <a:extLst>
            <a:ext uri="{FF2B5EF4-FFF2-40B4-BE49-F238E27FC236}">
              <a16:creationId xmlns:a16="http://schemas.microsoft.com/office/drawing/2014/main" id="{5FCCAE3F-5811-4F8B-BD97-3FF4FBA6E153}"/>
            </a:ext>
          </a:extLst>
        </xdr:cNvPr>
        <xdr:cNvSpPr/>
      </xdr:nvSpPr>
      <xdr:spPr>
        <a:xfrm>
          <a:off x="885827" y="8024812"/>
          <a:ext cx="16094868" cy="1462087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111780</xdr:colOff>
      <xdr:row>15</xdr:row>
      <xdr:rowOff>584668</xdr:rowOff>
    </xdr:from>
    <xdr:ext cx="2661498" cy="1008994"/>
    <xdr:sp macro="" textlink="">
      <xdr:nvSpPr>
        <xdr:cNvPr id="43" name="TextBox 42">
          <a:extLst>
            <a:ext uri="{FF2B5EF4-FFF2-40B4-BE49-F238E27FC236}">
              <a16:creationId xmlns:a16="http://schemas.microsoft.com/office/drawing/2014/main" id="{7D329B55-9C3B-4B8A-B8B0-35301C2A29BF}"/>
            </a:ext>
          </a:extLst>
        </xdr:cNvPr>
        <xdr:cNvSpPr txBox="1"/>
      </xdr:nvSpPr>
      <xdr:spPr>
        <a:xfrm>
          <a:off x="17709218" y="14098262"/>
          <a:ext cx="2661498" cy="100899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Issue 241</a:t>
          </a:r>
        </a:p>
        <a:p>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New validations</a:t>
          </a:r>
        </a:p>
      </xdr:txBody>
    </xdr:sp>
    <xdr:clientData/>
  </xdr:oneCellAnchor>
  <xdr:twoCellAnchor>
    <xdr:from>
      <xdr:col>9</xdr:col>
      <xdr:colOff>704851</xdr:colOff>
      <xdr:row>16</xdr:row>
      <xdr:rowOff>481946</xdr:rowOff>
    </xdr:from>
    <xdr:to>
      <xdr:col>11</xdr:col>
      <xdr:colOff>111780</xdr:colOff>
      <xdr:row>18</xdr:row>
      <xdr:rowOff>0</xdr:rowOff>
    </xdr:to>
    <xdr:cxnSp macro="">
      <xdr:nvCxnSpPr>
        <xdr:cNvPr id="44" name="Straight Connector 43">
          <a:extLst>
            <a:ext uri="{FF2B5EF4-FFF2-40B4-BE49-F238E27FC236}">
              <a16:creationId xmlns:a16="http://schemas.microsoft.com/office/drawing/2014/main" id="{DD16EC0F-2E08-4675-8EEB-DD07492A1D23}"/>
            </a:ext>
          </a:extLst>
        </xdr:cNvPr>
        <xdr:cNvCxnSpPr>
          <a:stCxn id="42" idx="3"/>
          <a:endCxn id="43" idx="1"/>
        </xdr:cNvCxnSpPr>
      </xdr:nvCxnSpPr>
      <xdr:spPr>
        <a:xfrm flipV="1">
          <a:off x="16980695" y="14602759"/>
          <a:ext cx="728523" cy="73249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0</xdr:colOff>
      <xdr:row>23</xdr:row>
      <xdr:rowOff>47625</xdr:rowOff>
    </xdr:from>
    <xdr:to>
      <xdr:col>4</xdr:col>
      <xdr:colOff>70756</xdr:colOff>
      <xdr:row>43</xdr:row>
      <xdr:rowOff>42181</xdr:rowOff>
    </xdr:to>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2"/>
        <a:stretch>
          <a:fillRect/>
        </a:stretch>
      </xdr:blipFill>
      <xdr:spPr>
        <a:xfrm>
          <a:off x="0" y="0"/>
          <a:ext cx="1819275" cy="457200"/>
        </a:xfrm>
        <a:prstGeom prst="rect">
          <a:avLst/>
        </a:prstGeom>
        <a:ln w="9525" cmpd="sng">
          <a:noFill/>
        </a:ln>
      </xdr:spPr>
    </xdr:pic>
    <xdr:clientData/>
  </xdr:twoCellAnchor>
  <xdr:oneCellAnchor>
    <xdr:from>
      <xdr:col>7</xdr:col>
      <xdr:colOff>470644</xdr:colOff>
      <xdr:row>7</xdr:row>
      <xdr:rowOff>45385</xdr:rowOff>
    </xdr:from>
    <xdr:ext cx="2768975" cy="697566"/>
    <xdr:sp macro="" textlink="">
      <xdr:nvSpPr>
        <xdr:cNvPr id="4" name="TextBox 3">
          <a:extLst>
            <a:ext uri="{FF2B5EF4-FFF2-40B4-BE49-F238E27FC236}">
              <a16:creationId xmlns:a16="http://schemas.microsoft.com/office/drawing/2014/main" id="{67416FA3-11A8-4871-8890-55444601BCC8}"/>
            </a:ext>
          </a:extLst>
        </xdr:cNvPr>
        <xdr:cNvSpPr txBox="1"/>
      </xdr:nvSpPr>
      <xdr:spPr>
        <a:xfrm>
          <a:off x="12043519" y="1569385"/>
          <a:ext cx="2768975" cy="6975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- 133</a:t>
          </a:r>
        </a:p>
        <a:p>
          <a:endParaRPr lang="en-GB" sz="1100" b="1"/>
        </a:p>
        <a:p>
          <a:r>
            <a:rPr lang="en-GB" sz="1100" b="1"/>
            <a:t>Main form header missing</a:t>
          </a:r>
          <a:endParaRPr lang="en-GB" sz="1100"/>
        </a:p>
      </xdr:txBody>
    </xdr:sp>
    <xdr:clientData/>
  </xdr:oneCellAnchor>
  <xdr:twoCellAnchor>
    <xdr:from>
      <xdr:col>1</xdr:col>
      <xdr:colOff>228600</xdr:colOff>
      <xdr:row>4</xdr:row>
      <xdr:rowOff>104775</xdr:rowOff>
    </xdr:from>
    <xdr:to>
      <xdr:col>7</xdr:col>
      <xdr:colOff>142875</xdr:colOff>
      <xdr:row>6</xdr:row>
      <xdr:rowOff>113178</xdr:rowOff>
    </xdr:to>
    <xdr:sp macro="" textlink="">
      <xdr:nvSpPr>
        <xdr:cNvPr id="5" name="Rectangle 4">
          <a:extLst>
            <a:ext uri="{FF2B5EF4-FFF2-40B4-BE49-F238E27FC236}">
              <a16:creationId xmlns:a16="http://schemas.microsoft.com/office/drawing/2014/main" id="{D0A60021-17FE-4734-B1A3-B542777BA882}"/>
            </a:ext>
          </a:extLst>
        </xdr:cNvPr>
        <xdr:cNvSpPr/>
      </xdr:nvSpPr>
      <xdr:spPr>
        <a:xfrm>
          <a:off x="361950" y="990600"/>
          <a:ext cx="11353800" cy="42750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142875</xdr:colOff>
      <xdr:row>5</xdr:row>
      <xdr:rowOff>118502</xdr:rowOff>
    </xdr:from>
    <xdr:to>
      <xdr:col>10</xdr:col>
      <xdr:colOff>121582</xdr:colOff>
      <xdr:row>7</xdr:row>
      <xdr:rowOff>45385</xdr:rowOff>
    </xdr:to>
    <xdr:cxnSp macro="">
      <xdr:nvCxnSpPr>
        <xdr:cNvPr id="6" name="Straight Connector 5">
          <a:extLst>
            <a:ext uri="{FF2B5EF4-FFF2-40B4-BE49-F238E27FC236}">
              <a16:creationId xmlns:a16="http://schemas.microsoft.com/office/drawing/2014/main" id="{08E0A34C-768C-4FAB-82B7-0702FDCE8C94}"/>
            </a:ext>
          </a:extLst>
        </xdr:cNvPr>
        <xdr:cNvCxnSpPr>
          <a:stCxn id="4" idx="0"/>
          <a:endCxn id="5" idx="3"/>
        </xdr:cNvCxnSpPr>
      </xdr:nvCxnSpPr>
      <xdr:spPr>
        <a:xfrm flipH="1" flipV="1">
          <a:off x="11715750" y="1204352"/>
          <a:ext cx="1712257" cy="36503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9524</xdr:colOff>
      <xdr:row>15</xdr:row>
      <xdr:rowOff>0</xdr:rowOff>
    </xdr:from>
    <xdr:to>
      <xdr:col>4</xdr:col>
      <xdr:colOff>19049</xdr:colOff>
      <xdr:row>16</xdr:row>
      <xdr:rowOff>28575</xdr:rowOff>
    </xdr:to>
    <xdr:sp macro="" textlink="">
      <xdr:nvSpPr>
        <xdr:cNvPr id="7" name="Rectangle 6">
          <a:extLst>
            <a:ext uri="{FF2B5EF4-FFF2-40B4-BE49-F238E27FC236}">
              <a16:creationId xmlns:a16="http://schemas.microsoft.com/office/drawing/2014/main" id="{12E6E2C3-CB80-42D7-9CF2-7CAF2280647F}"/>
            </a:ext>
          </a:extLst>
        </xdr:cNvPr>
        <xdr:cNvSpPr/>
      </xdr:nvSpPr>
      <xdr:spPr>
        <a:xfrm>
          <a:off x="5514974" y="5210175"/>
          <a:ext cx="2962275" cy="54292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5</xdr:col>
      <xdr:colOff>315954</xdr:colOff>
      <xdr:row>14</xdr:row>
      <xdr:rowOff>185282</xdr:rowOff>
    </xdr:from>
    <xdr:ext cx="2941595" cy="1014868"/>
    <xdr:sp macro="" textlink="">
      <xdr:nvSpPr>
        <xdr:cNvPr id="8" name="TextBox 7">
          <a:extLst>
            <a:ext uri="{FF2B5EF4-FFF2-40B4-BE49-F238E27FC236}">
              <a16:creationId xmlns:a16="http://schemas.microsoft.com/office/drawing/2014/main" id="{3C10F7BA-6FB7-4CB7-A1B2-9BB08EB2BBFD}"/>
            </a:ext>
          </a:extLst>
        </xdr:cNvPr>
        <xdr:cNvSpPr txBox="1"/>
      </xdr:nvSpPr>
      <xdr:spPr>
        <a:xfrm>
          <a:off x="9383754" y="4881107"/>
          <a:ext cx="2941595" cy="101486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Issue 295</a:t>
          </a:r>
        </a:p>
        <a:p>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Amend calculation (form 400 being removed, new 570 Qu3 replacing 400 Section 5 Qu2).</a:t>
          </a:r>
          <a:endParaRPr lang="en-GB" sz="1100" b="1" baseline="0"/>
        </a:p>
      </xdr:txBody>
    </xdr:sp>
    <xdr:clientData/>
  </xdr:oneCellAnchor>
  <xdr:twoCellAnchor>
    <xdr:from>
      <xdr:col>4</xdr:col>
      <xdr:colOff>19049</xdr:colOff>
      <xdr:row>15</xdr:row>
      <xdr:rowOff>178366</xdr:rowOff>
    </xdr:from>
    <xdr:to>
      <xdr:col>5</xdr:col>
      <xdr:colOff>315954</xdr:colOff>
      <xdr:row>15</xdr:row>
      <xdr:rowOff>271463</xdr:rowOff>
    </xdr:to>
    <xdr:cxnSp macro="">
      <xdr:nvCxnSpPr>
        <xdr:cNvPr id="9" name="Straight Connector 8">
          <a:extLst>
            <a:ext uri="{FF2B5EF4-FFF2-40B4-BE49-F238E27FC236}">
              <a16:creationId xmlns:a16="http://schemas.microsoft.com/office/drawing/2014/main" id="{E7D5EDA0-EFDA-43B4-919F-66086B18F8DF}"/>
            </a:ext>
          </a:extLst>
        </xdr:cNvPr>
        <xdr:cNvCxnSpPr>
          <a:stCxn id="7" idx="3"/>
          <a:endCxn id="8" idx="1"/>
        </xdr:cNvCxnSpPr>
      </xdr:nvCxnSpPr>
      <xdr:spPr>
        <a:xfrm flipV="1">
          <a:off x="8477249" y="5388541"/>
          <a:ext cx="906505" cy="9309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457200</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1</xdr:col>
      <xdr:colOff>221875</xdr:colOff>
      <xdr:row>150</xdr:row>
      <xdr:rowOff>95250</xdr:rowOff>
    </xdr:from>
    <xdr:to>
      <xdr:col>9</xdr:col>
      <xdr:colOff>163286</xdr:colOff>
      <xdr:row>173</xdr:row>
      <xdr:rowOff>-1</xdr:rowOff>
    </xdr:to>
    <xdr:sp macro="" textlink="">
      <xdr:nvSpPr>
        <xdr:cNvPr id="3" name="Rectangle 2">
          <a:extLst>
            <a:ext uri="{FF2B5EF4-FFF2-40B4-BE49-F238E27FC236}">
              <a16:creationId xmlns:a16="http://schemas.microsoft.com/office/drawing/2014/main" id="{600499ED-8C80-44B3-BAD8-A23166491C4B}"/>
            </a:ext>
          </a:extLst>
        </xdr:cNvPr>
        <xdr:cNvSpPr/>
      </xdr:nvSpPr>
      <xdr:spPr>
        <a:xfrm>
          <a:off x="562054" y="48427821"/>
          <a:ext cx="18270232" cy="42998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4</xdr:col>
      <xdr:colOff>369473</xdr:colOff>
      <xdr:row>118</xdr:row>
      <xdr:rowOff>247651</xdr:rowOff>
    </xdr:from>
    <xdr:ext cx="2768975" cy="1013011"/>
    <xdr:sp macro="" textlink="">
      <xdr:nvSpPr>
        <xdr:cNvPr id="24" name="TextBox 23">
          <a:extLst>
            <a:ext uri="{FF2B5EF4-FFF2-40B4-BE49-F238E27FC236}">
              <a16:creationId xmlns:a16="http://schemas.microsoft.com/office/drawing/2014/main" id="{729CD69E-02C3-4BE2-9264-DF0305904D2E}"/>
            </a:ext>
          </a:extLst>
        </xdr:cNvPr>
        <xdr:cNvSpPr txBox="1"/>
      </xdr:nvSpPr>
      <xdr:spPr>
        <a:xfrm>
          <a:off x="7091402" y="38197972"/>
          <a:ext cx="2768975" cy="10130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all "[Note ...</a:t>
          </a:r>
          <a:r>
            <a:rPr lang="en-GB" sz="1100" b="1" baseline="0">
              <a:solidFill>
                <a:schemeClr val="tx1"/>
              </a:solidFill>
              <a:effectLst/>
              <a:latin typeface="+mn-lt"/>
              <a:ea typeface="+mn-ea"/>
              <a:cs typeface="+mn-cs"/>
            </a:rPr>
            <a:t> ]" </a:t>
          </a:r>
          <a:r>
            <a:rPr lang="en-GB" sz="1100" b="1">
              <a:solidFill>
                <a:schemeClr val="tx1"/>
              </a:solidFill>
              <a:effectLst/>
              <a:latin typeface="+mn-lt"/>
              <a:ea typeface="+mn-ea"/>
              <a:cs typeface="+mn-cs"/>
            </a:rPr>
            <a:t>references.</a:t>
          </a:r>
          <a:endParaRPr lang="en-GB">
            <a:effectLst/>
          </a:endParaRPr>
        </a:p>
        <a:p>
          <a:endParaRPr lang="en-GB" sz="1100"/>
        </a:p>
      </xdr:txBody>
    </xdr:sp>
    <xdr:clientData/>
  </xdr:oneCellAnchor>
  <xdr:twoCellAnchor>
    <xdr:from>
      <xdr:col>1</xdr:col>
      <xdr:colOff>251012</xdr:colOff>
      <xdr:row>143</xdr:row>
      <xdr:rowOff>278468</xdr:rowOff>
    </xdr:from>
    <xdr:to>
      <xdr:col>3</xdr:col>
      <xdr:colOff>33618</xdr:colOff>
      <xdr:row>145</xdr:row>
      <xdr:rowOff>56030</xdr:rowOff>
    </xdr:to>
    <xdr:sp macro="" textlink="">
      <xdr:nvSpPr>
        <xdr:cNvPr id="25" name="Rectangle 24">
          <a:extLst>
            <a:ext uri="{FF2B5EF4-FFF2-40B4-BE49-F238E27FC236}">
              <a16:creationId xmlns:a16="http://schemas.microsoft.com/office/drawing/2014/main" id="{26ACD029-6DE1-41E0-81AA-6C08D91E309C}"/>
            </a:ext>
          </a:extLst>
        </xdr:cNvPr>
        <xdr:cNvSpPr/>
      </xdr:nvSpPr>
      <xdr:spPr>
        <a:xfrm>
          <a:off x="587188" y="35980409"/>
          <a:ext cx="2684930" cy="42750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33618</xdr:colOff>
      <xdr:row>144</xdr:row>
      <xdr:rowOff>167249</xdr:rowOff>
    </xdr:from>
    <xdr:to>
      <xdr:col>4</xdr:col>
      <xdr:colOff>353784</xdr:colOff>
      <xdr:row>145</xdr:row>
      <xdr:rowOff>34739</xdr:rowOff>
    </xdr:to>
    <xdr:cxnSp macro="">
      <xdr:nvCxnSpPr>
        <xdr:cNvPr id="26" name="Straight Connector 25">
          <a:extLst>
            <a:ext uri="{FF2B5EF4-FFF2-40B4-BE49-F238E27FC236}">
              <a16:creationId xmlns:a16="http://schemas.microsoft.com/office/drawing/2014/main" id="{5557B272-09B8-4C90-9E4C-67F6268B86B4}"/>
            </a:ext>
          </a:extLst>
        </xdr:cNvPr>
        <xdr:cNvCxnSpPr>
          <a:stCxn id="86" idx="1"/>
          <a:endCxn id="25" idx="3"/>
        </xdr:cNvCxnSpPr>
      </xdr:nvCxnSpPr>
      <xdr:spPr>
        <a:xfrm flipH="1" flipV="1">
          <a:off x="3272118" y="46826142"/>
          <a:ext cx="3803595" cy="19406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224118</xdr:colOff>
      <xdr:row>141</xdr:row>
      <xdr:rowOff>262780</xdr:rowOff>
    </xdr:from>
    <xdr:to>
      <xdr:col>3</xdr:col>
      <xdr:colOff>6724</xdr:colOff>
      <xdr:row>143</xdr:row>
      <xdr:rowOff>40342</xdr:rowOff>
    </xdr:to>
    <xdr:sp macro="" textlink="">
      <xdr:nvSpPr>
        <xdr:cNvPr id="30" name="Rectangle 29">
          <a:extLst>
            <a:ext uri="{FF2B5EF4-FFF2-40B4-BE49-F238E27FC236}">
              <a16:creationId xmlns:a16="http://schemas.microsoft.com/office/drawing/2014/main" id="{78603682-AA56-4259-9891-A4F4CB372A5A}"/>
            </a:ext>
          </a:extLst>
        </xdr:cNvPr>
        <xdr:cNvSpPr/>
      </xdr:nvSpPr>
      <xdr:spPr>
        <a:xfrm>
          <a:off x="560294" y="35314780"/>
          <a:ext cx="2684930" cy="42750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6724</xdr:colOff>
      <xdr:row>142</xdr:row>
      <xdr:rowOff>151561</xdr:rowOff>
    </xdr:from>
    <xdr:to>
      <xdr:col>4</xdr:col>
      <xdr:colOff>353784</xdr:colOff>
      <xdr:row>145</xdr:row>
      <xdr:rowOff>34739</xdr:rowOff>
    </xdr:to>
    <xdr:cxnSp macro="">
      <xdr:nvCxnSpPr>
        <xdr:cNvPr id="33" name="Straight Connector 32">
          <a:extLst>
            <a:ext uri="{FF2B5EF4-FFF2-40B4-BE49-F238E27FC236}">
              <a16:creationId xmlns:a16="http://schemas.microsoft.com/office/drawing/2014/main" id="{E19DF39E-B349-450C-AB06-E51F91765E9E}"/>
            </a:ext>
          </a:extLst>
        </xdr:cNvPr>
        <xdr:cNvCxnSpPr>
          <a:stCxn id="86" idx="1"/>
          <a:endCxn id="30" idx="3"/>
        </xdr:cNvCxnSpPr>
      </xdr:nvCxnSpPr>
      <xdr:spPr>
        <a:xfrm flipH="1" flipV="1">
          <a:off x="3245224" y="46157311"/>
          <a:ext cx="3830489" cy="86289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242048</xdr:colOff>
      <xdr:row>135</xdr:row>
      <xdr:rowOff>269503</xdr:rowOff>
    </xdr:from>
    <xdr:to>
      <xdr:col>3</xdr:col>
      <xdr:colOff>24654</xdr:colOff>
      <xdr:row>137</xdr:row>
      <xdr:rowOff>47065</xdr:rowOff>
    </xdr:to>
    <xdr:sp macro="" textlink="">
      <xdr:nvSpPr>
        <xdr:cNvPr id="38" name="Rectangle 37">
          <a:extLst>
            <a:ext uri="{FF2B5EF4-FFF2-40B4-BE49-F238E27FC236}">
              <a16:creationId xmlns:a16="http://schemas.microsoft.com/office/drawing/2014/main" id="{6D22663F-A72C-4346-B4A4-B09DC3AA8BD7}"/>
            </a:ext>
          </a:extLst>
        </xdr:cNvPr>
        <xdr:cNvSpPr/>
      </xdr:nvSpPr>
      <xdr:spPr>
        <a:xfrm>
          <a:off x="578224" y="33909562"/>
          <a:ext cx="2684930" cy="42750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259978</xdr:colOff>
      <xdr:row>133</xdr:row>
      <xdr:rowOff>276226</xdr:rowOff>
    </xdr:from>
    <xdr:to>
      <xdr:col>3</xdr:col>
      <xdr:colOff>42584</xdr:colOff>
      <xdr:row>135</xdr:row>
      <xdr:rowOff>53788</xdr:rowOff>
    </xdr:to>
    <xdr:sp macro="" textlink="">
      <xdr:nvSpPr>
        <xdr:cNvPr id="39" name="Rectangle 38">
          <a:extLst>
            <a:ext uri="{FF2B5EF4-FFF2-40B4-BE49-F238E27FC236}">
              <a16:creationId xmlns:a16="http://schemas.microsoft.com/office/drawing/2014/main" id="{F07098FF-0A99-433C-A366-F4C0F2951429}"/>
            </a:ext>
          </a:extLst>
        </xdr:cNvPr>
        <xdr:cNvSpPr/>
      </xdr:nvSpPr>
      <xdr:spPr>
        <a:xfrm>
          <a:off x="600157" y="51820083"/>
          <a:ext cx="2680927" cy="43070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42584</xdr:colOff>
      <xdr:row>134</xdr:row>
      <xdr:rowOff>165007</xdr:rowOff>
    </xdr:from>
    <xdr:to>
      <xdr:col>5</xdr:col>
      <xdr:colOff>195303</xdr:colOff>
      <xdr:row>144</xdr:row>
      <xdr:rowOff>90126</xdr:rowOff>
    </xdr:to>
    <xdr:cxnSp macro="">
      <xdr:nvCxnSpPr>
        <xdr:cNvPr id="40" name="Straight Connector 39">
          <a:extLst>
            <a:ext uri="{FF2B5EF4-FFF2-40B4-BE49-F238E27FC236}">
              <a16:creationId xmlns:a16="http://schemas.microsoft.com/office/drawing/2014/main" id="{00EDE5A0-E07F-4EC7-85F1-5B1975F3CB3B}"/>
            </a:ext>
          </a:extLst>
        </xdr:cNvPr>
        <xdr:cNvCxnSpPr>
          <a:stCxn id="215" idx="1"/>
          <a:endCxn id="39" idx="3"/>
        </xdr:cNvCxnSpPr>
      </xdr:nvCxnSpPr>
      <xdr:spPr>
        <a:xfrm flipH="1" flipV="1">
          <a:off x="3281084" y="43503757"/>
          <a:ext cx="7119576" cy="264654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24654</xdr:colOff>
      <xdr:row>136</xdr:row>
      <xdr:rowOff>158284</xdr:rowOff>
    </xdr:from>
    <xdr:to>
      <xdr:col>5</xdr:col>
      <xdr:colOff>195303</xdr:colOff>
      <xdr:row>144</xdr:row>
      <xdr:rowOff>90126</xdr:rowOff>
    </xdr:to>
    <xdr:cxnSp macro="">
      <xdr:nvCxnSpPr>
        <xdr:cNvPr id="43" name="Straight Connector 42">
          <a:extLst>
            <a:ext uri="{FF2B5EF4-FFF2-40B4-BE49-F238E27FC236}">
              <a16:creationId xmlns:a16="http://schemas.microsoft.com/office/drawing/2014/main" id="{E1D5EA39-0578-46CE-8CE0-D2612F7444D5}"/>
            </a:ext>
          </a:extLst>
        </xdr:cNvPr>
        <xdr:cNvCxnSpPr>
          <a:stCxn id="215" idx="1"/>
          <a:endCxn id="38" idx="3"/>
        </xdr:cNvCxnSpPr>
      </xdr:nvCxnSpPr>
      <xdr:spPr>
        <a:xfrm flipH="1" flipV="1">
          <a:off x="3263154" y="44150177"/>
          <a:ext cx="7137506" cy="200012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266702</xdr:colOff>
      <xdr:row>119</xdr:row>
      <xdr:rowOff>271744</xdr:rowOff>
    </xdr:from>
    <xdr:to>
      <xdr:col>3</xdr:col>
      <xdr:colOff>49308</xdr:colOff>
      <xdr:row>121</xdr:row>
      <xdr:rowOff>49306</xdr:rowOff>
    </xdr:to>
    <xdr:sp macro="" textlink="">
      <xdr:nvSpPr>
        <xdr:cNvPr id="46" name="Rectangle 45">
          <a:extLst>
            <a:ext uri="{FF2B5EF4-FFF2-40B4-BE49-F238E27FC236}">
              <a16:creationId xmlns:a16="http://schemas.microsoft.com/office/drawing/2014/main" id="{2BE7BD90-9F28-4789-8087-8030DEE3BA04}"/>
            </a:ext>
          </a:extLst>
        </xdr:cNvPr>
        <xdr:cNvSpPr/>
      </xdr:nvSpPr>
      <xdr:spPr>
        <a:xfrm>
          <a:off x="602878" y="29530303"/>
          <a:ext cx="2684930" cy="42750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49308</xdr:colOff>
      <xdr:row>119</xdr:row>
      <xdr:rowOff>264299</xdr:rowOff>
    </xdr:from>
    <xdr:to>
      <xdr:col>4</xdr:col>
      <xdr:colOff>369473</xdr:colOff>
      <xdr:row>120</xdr:row>
      <xdr:rowOff>160525</xdr:rowOff>
    </xdr:to>
    <xdr:cxnSp macro="">
      <xdr:nvCxnSpPr>
        <xdr:cNvPr id="47" name="Straight Connector 46">
          <a:extLst>
            <a:ext uri="{FF2B5EF4-FFF2-40B4-BE49-F238E27FC236}">
              <a16:creationId xmlns:a16="http://schemas.microsoft.com/office/drawing/2014/main" id="{97DCC647-B7B3-4141-8A57-825EA1BDB084}"/>
            </a:ext>
          </a:extLst>
        </xdr:cNvPr>
        <xdr:cNvCxnSpPr>
          <a:stCxn id="24" idx="1"/>
          <a:endCxn id="46" idx="3"/>
        </xdr:cNvCxnSpPr>
      </xdr:nvCxnSpPr>
      <xdr:spPr>
        <a:xfrm flipH="1">
          <a:off x="3287808" y="38704478"/>
          <a:ext cx="3803594" cy="22279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252934</xdr:colOff>
      <xdr:row>48</xdr:row>
      <xdr:rowOff>1</xdr:rowOff>
    </xdr:from>
    <xdr:to>
      <xdr:col>3</xdr:col>
      <xdr:colOff>1</xdr:colOff>
      <xdr:row>49</xdr:row>
      <xdr:rowOff>27215</xdr:rowOff>
    </xdr:to>
    <xdr:sp macro="" textlink="">
      <xdr:nvSpPr>
        <xdr:cNvPr id="51" name="Rectangle 50">
          <a:extLst>
            <a:ext uri="{FF2B5EF4-FFF2-40B4-BE49-F238E27FC236}">
              <a16:creationId xmlns:a16="http://schemas.microsoft.com/office/drawing/2014/main" id="{F8958199-138A-454B-B31E-1DA8836746C6}"/>
            </a:ext>
          </a:extLst>
        </xdr:cNvPr>
        <xdr:cNvSpPr/>
      </xdr:nvSpPr>
      <xdr:spPr>
        <a:xfrm>
          <a:off x="593113" y="16709572"/>
          <a:ext cx="2645388" cy="35378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1</xdr:colOff>
      <xdr:row>48</xdr:row>
      <xdr:rowOff>176894</xdr:rowOff>
    </xdr:from>
    <xdr:to>
      <xdr:col>4</xdr:col>
      <xdr:colOff>293591</xdr:colOff>
      <xdr:row>49</xdr:row>
      <xdr:rowOff>36096</xdr:rowOff>
    </xdr:to>
    <xdr:cxnSp macro="">
      <xdr:nvCxnSpPr>
        <xdr:cNvPr id="52" name="Straight Connector 51">
          <a:extLst>
            <a:ext uri="{FF2B5EF4-FFF2-40B4-BE49-F238E27FC236}">
              <a16:creationId xmlns:a16="http://schemas.microsoft.com/office/drawing/2014/main" id="{D0CB119D-FFBC-48BC-9A37-E64D11D210B6}"/>
            </a:ext>
          </a:extLst>
        </xdr:cNvPr>
        <xdr:cNvCxnSpPr>
          <a:stCxn id="343" idx="1"/>
          <a:endCxn id="51" idx="3"/>
        </xdr:cNvCxnSpPr>
      </xdr:nvCxnSpPr>
      <xdr:spPr>
        <a:xfrm flipH="1" flipV="1">
          <a:off x="3238501" y="16886465"/>
          <a:ext cx="3777019" cy="18577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2365560</xdr:colOff>
      <xdr:row>0</xdr:row>
      <xdr:rowOff>403412</xdr:rowOff>
    </xdr:from>
    <xdr:ext cx="3181352" cy="806824"/>
    <xdr:sp macro="" textlink="">
      <xdr:nvSpPr>
        <xdr:cNvPr id="56" name="TextBox 55">
          <a:extLst>
            <a:ext uri="{FF2B5EF4-FFF2-40B4-BE49-F238E27FC236}">
              <a16:creationId xmlns:a16="http://schemas.microsoft.com/office/drawing/2014/main" id="{FF5BC865-FA5E-4A9C-B8A0-8C756B785147}"/>
            </a:ext>
          </a:extLst>
        </xdr:cNvPr>
        <xdr:cNvSpPr txBox="1"/>
      </xdr:nvSpPr>
      <xdr:spPr>
        <a:xfrm>
          <a:off x="2991489" y="403412"/>
          <a:ext cx="3181352" cy="80682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- 203</a:t>
          </a:r>
        </a:p>
        <a:p>
          <a:endParaRPr lang="en-GB" sz="1100" b="1"/>
        </a:p>
        <a:p>
          <a:r>
            <a:rPr lang="en-GB" sz="1100" b="1"/>
            <a:t>Amend all </a:t>
          </a:r>
          <a:r>
            <a:rPr lang="en-GB" sz="1100" b="1">
              <a:solidFill>
                <a:schemeClr val="tx1"/>
              </a:solidFill>
              <a:effectLst/>
              <a:latin typeface="+mn-lt"/>
              <a:ea typeface="+mn-ea"/>
              <a:cs typeface="+mn-cs"/>
            </a:rPr>
            <a:t>"[Note ...</a:t>
          </a:r>
          <a:r>
            <a:rPr lang="en-GB" sz="1100" b="1" baseline="0">
              <a:solidFill>
                <a:schemeClr val="tx1"/>
              </a:solidFill>
              <a:effectLst/>
              <a:latin typeface="+mn-lt"/>
              <a:ea typeface="+mn-ea"/>
              <a:cs typeface="+mn-cs"/>
            </a:rPr>
            <a:t> ]" </a:t>
          </a:r>
          <a:r>
            <a:rPr lang="en-GB" sz="1100" b="1"/>
            <a:t>references.</a:t>
          </a:r>
          <a:endParaRPr lang="en-GB" sz="1100"/>
        </a:p>
      </xdr:txBody>
    </xdr:sp>
    <xdr:clientData/>
  </xdr:oneCellAnchor>
  <xdr:twoCellAnchor>
    <xdr:from>
      <xdr:col>2</xdr:col>
      <xdr:colOff>27214</xdr:colOff>
      <xdr:row>14</xdr:row>
      <xdr:rowOff>13607</xdr:rowOff>
    </xdr:from>
    <xdr:to>
      <xdr:col>2</xdr:col>
      <xdr:colOff>2588559</xdr:colOff>
      <xdr:row>15</xdr:row>
      <xdr:rowOff>33617</xdr:rowOff>
    </xdr:to>
    <xdr:sp macro="" textlink="">
      <xdr:nvSpPr>
        <xdr:cNvPr id="57" name="Rectangle 56">
          <a:extLst>
            <a:ext uri="{FF2B5EF4-FFF2-40B4-BE49-F238E27FC236}">
              <a16:creationId xmlns:a16="http://schemas.microsoft.com/office/drawing/2014/main" id="{A24E3770-4402-488C-BE40-FCEC5CF3A5B7}"/>
            </a:ext>
          </a:extLst>
        </xdr:cNvPr>
        <xdr:cNvSpPr/>
      </xdr:nvSpPr>
      <xdr:spPr>
        <a:xfrm>
          <a:off x="653143" y="4041321"/>
          <a:ext cx="2561345" cy="34658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2588559</xdr:colOff>
      <xdr:row>3</xdr:row>
      <xdr:rowOff>203307</xdr:rowOff>
    </xdr:from>
    <xdr:to>
      <xdr:col>3</xdr:col>
      <xdr:colOff>1343665</xdr:colOff>
      <xdr:row>14</xdr:row>
      <xdr:rowOff>186898</xdr:rowOff>
    </xdr:to>
    <xdr:cxnSp macro="">
      <xdr:nvCxnSpPr>
        <xdr:cNvPr id="58" name="Straight Connector 57">
          <a:extLst>
            <a:ext uri="{FF2B5EF4-FFF2-40B4-BE49-F238E27FC236}">
              <a16:creationId xmlns:a16="http://schemas.microsoft.com/office/drawing/2014/main" id="{A746E829-5006-4005-8C50-F736C95CA0BA}"/>
            </a:ext>
          </a:extLst>
        </xdr:cNvPr>
        <xdr:cNvCxnSpPr>
          <a:stCxn id="56" idx="2"/>
          <a:endCxn id="57" idx="3"/>
        </xdr:cNvCxnSpPr>
      </xdr:nvCxnSpPr>
      <xdr:spPr>
        <a:xfrm flipH="1">
          <a:off x="3214488" y="1210236"/>
          <a:ext cx="1367677" cy="300437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2588559</xdr:colOff>
      <xdr:row>3</xdr:row>
      <xdr:rowOff>203307</xdr:rowOff>
    </xdr:from>
    <xdr:to>
      <xdr:col>3</xdr:col>
      <xdr:colOff>1343665</xdr:colOff>
      <xdr:row>7</xdr:row>
      <xdr:rowOff>164527</xdr:rowOff>
    </xdr:to>
    <xdr:cxnSp macro="">
      <xdr:nvCxnSpPr>
        <xdr:cNvPr id="60" name="Straight Connector 59">
          <a:extLst>
            <a:ext uri="{FF2B5EF4-FFF2-40B4-BE49-F238E27FC236}">
              <a16:creationId xmlns:a16="http://schemas.microsoft.com/office/drawing/2014/main" id="{0CD4EF46-1C9C-4C01-85AC-06606693B355}"/>
            </a:ext>
          </a:extLst>
        </xdr:cNvPr>
        <xdr:cNvCxnSpPr>
          <a:stCxn id="56" idx="2"/>
          <a:endCxn id="62" idx="3"/>
        </xdr:cNvCxnSpPr>
      </xdr:nvCxnSpPr>
      <xdr:spPr>
        <a:xfrm flipH="1">
          <a:off x="3214488" y="1210236"/>
          <a:ext cx="1367677" cy="81847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275666</xdr:colOff>
      <xdr:row>6</xdr:row>
      <xdr:rowOff>170891</xdr:rowOff>
    </xdr:from>
    <xdr:to>
      <xdr:col>2</xdr:col>
      <xdr:colOff>2588559</xdr:colOff>
      <xdr:row>8</xdr:row>
      <xdr:rowOff>49306</xdr:rowOff>
    </xdr:to>
    <xdr:sp macro="" textlink="">
      <xdr:nvSpPr>
        <xdr:cNvPr id="62" name="Rectangle 61">
          <a:extLst>
            <a:ext uri="{FF2B5EF4-FFF2-40B4-BE49-F238E27FC236}">
              <a16:creationId xmlns:a16="http://schemas.microsoft.com/office/drawing/2014/main" id="{2D50CA2E-8661-40C4-9761-52FA0A27A559}"/>
            </a:ext>
          </a:extLst>
        </xdr:cNvPr>
        <xdr:cNvSpPr/>
      </xdr:nvSpPr>
      <xdr:spPr>
        <a:xfrm>
          <a:off x="611842" y="1896597"/>
          <a:ext cx="2604246" cy="42750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27214</xdr:colOff>
      <xdr:row>17</xdr:row>
      <xdr:rowOff>0</xdr:rowOff>
    </xdr:from>
    <xdr:to>
      <xdr:col>2</xdr:col>
      <xdr:colOff>2577353</xdr:colOff>
      <xdr:row>18</xdr:row>
      <xdr:rowOff>20011</xdr:rowOff>
    </xdr:to>
    <xdr:sp macro="" textlink="">
      <xdr:nvSpPr>
        <xdr:cNvPr id="65" name="Rectangle 64">
          <a:extLst>
            <a:ext uri="{FF2B5EF4-FFF2-40B4-BE49-F238E27FC236}">
              <a16:creationId xmlns:a16="http://schemas.microsoft.com/office/drawing/2014/main" id="{63B7EEF6-D9F3-4332-A01E-3ABFBE74F8A8}"/>
            </a:ext>
          </a:extLst>
        </xdr:cNvPr>
        <xdr:cNvSpPr/>
      </xdr:nvSpPr>
      <xdr:spPr>
        <a:xfrm>
          <a:off x="653143" y="5007429"/>
          <a:ext cx="2550139" cy="34658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2577353</xdr:colOff>
      <xdr:row>3</xdr:row>
      <xdr:rowOff>203307</xdr:rowOff>
    </xdr:from>
    <xdr:to>
      <xdr:col>3</xdr:col>
      <xdr:colOff>1343665</xdr:colOff>
      <xdr:row>17</xdr:row>
      <xdr:rowOff>173291</xdr:rowOff>
    </xdr:to>
    <xdr:cxnSp macro="">
      <xdr:nvCxnSpPr>
        <xdr:cNvPr id="66" name="Straight Connector 65">
          <a:extLst>
            <a:ext uri="{FF2B5EF4-FFF2-40B4-BE49-F238E27FC236}">
              <a16:creationId xmlns:a16="http://schemas.microsoft.com/office/drawing/2014/main" id="{2B09A878-82A3-4643-BAB2-F8C4601E2E31}"/>
            </a:ext>
          </a:extLst>
        </xdr:cNvPr>
        <xdr:cNvCxnSpPr>
          <a:stCxn id="56" idx="2"/>
          <a:endCxn id="65" idx="3"/>
        </xdr:cNvCxnSpPr>
      </xdr:nvCxnSpPr>
      <xdr:spPr>
        <a:xfrm flipH="1">
          <a:off x="3203282" y="1210236"/>
          <a:ext cx="1378883" cy="397048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42904</xdr:colOff>
      <xdr:row>133</xdr:row>
      <xdr:rowOff>268941</xdr:rowOff>
    </xdr:from>
    <xdr:to>
      <xdr:col>4</xdr:col>
      <xdr:colOff>40821</xdr:colOff>
      <xdr:row>135</xdr:row>
      <xdr:rowOff>44823</xdr:rowOff>
    </xdr:to>
    <xdr:sp macro="" textlink="">
      <xdr:nvSpPr>
        <xdr:cNvPr id="70" name="Rectangle 69">
          <a:extLst>
            <a:ext uri="{FF2B5EF4-FFF2-40B4-BE49-F238E27FC236}">
              <a16:creationId xmlns:a16="http://schemas.microsoft.com/office/drawing/2014/main" id="{0BDEFD38-CC95-4D7E-89AD-C2E12AB5E497}"/>
            </a:ext>
          </a:extLst>
        </xdr:cNvPr>
        <xdr:cNvSpPr/>
      </xdr:nvSpPr>
      <xdr:spPr>
        <a:xfrm>
          <a:off x="3281404" y="33415941"/>
          <a:ext cx="3481346" cy="42902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4</xdr:col>
      <xdr:colOff>844439</xdr:colOff>
      <xdr:row>134</xdr:row>
      <xdr:rowOff>65480</xdr:rowOff>
    </xdr:from>
    <xdr:ext cx="3703547" cy="1308843"/>
    <xdr:sp macro="" textlink="">
      <xdr:nvSpPr>
        <xdr:cNvPr id="76" name="TextBox 75">
          <a:extLst>
            <a:ext uri="{FF2B5EF4-FFF2-40B4-BE49-F238E27FC236}">
              <a16:creationId xmlns:a16="http://schemas.microsoft.com/office/drawing/2014/main" id="{D0E19645-0534-42A4-9294-A3A9EE7672BD}"/>
            </a:ext>
          </a:extLst>
        </xdr:cNvPr>
        <xdr:cNvSpPr txBox="1"/>
      </xdr:nvSpPr>
      <xdr:spPr>
        <a:xfrm>
          <a:off x="7566368" y="43676373"/>
          <a:ext cx="3703547" cy="130884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- 202</a:t>
          </a:r>
        </a:p>
        <a:p>
          <a:endParaRPr lang="en-GB" sz="1100" b="1"/>
        </a:p>
        <a:p>
          <a:r>
            <a:rPr lang="en-GB" sz="1100" b="1">
              <a:solidFill>
                <a:schemeClr val="tx1"/>
              </a:solidFill>
              <a:effectLst/>
              <a:latin typeface="+mn-lt"/>
              <a:ea typeface="+mn-ea"/>
              <a:cs typeface="+mn-cs"/>
            </a:rPr>
            <a:t>One Year Risk Mean wrongly</a:t>
          </a:r>
          <a:r>
            <a:rPr lang="en-GB" sz="1100" b="1" baseline="0">
              <a:solidFill>
                <a:schemeClr val="tx1"/>
              </a:solidFill>
              <a:effectLst/>
              <a:latin typeface="+mn-lt"/>
              <a:ea typeface="+mn-ea"/>
              <a:cs typeface="+mn-cs"/>
            </a:rPr>
            <a:t> </a:t>
          </a:r>
          <a:r>
            <a:rPr lang="en-GB" sz="1100" b="1">
              <a:solidFill>
                <a:schemeClr val="tx1"/>
              </a:solidFill>
              <a:effectLst/>
              <a:latin typeface="+mn-lt"/>
              <a:ea typeface="+mn-ea"/>
              <a:cs typeface="+mn-cs"/>
            </a:rPr>
            <a:t>pointing</a:t>
          </a:r>
          <a:r>
            <a:rPr lang="en-GB" sz="1100" b="1" baseline="0">
              <a:solidFill>
                <a:schemeClr val="tx1"/>
              </a:solidFill>
              <a:effectLst/>
              <a:latin typeface="+mn-lt"/>
              <a:ea typeface="+mn-ea"/>
              <a:cs typeface="+mn-cs"/>
            </a:rPr>
            <a:t> to form 600 Ultimate.</a:t>
          </a:r>
          <a:endParaRPr lang="en-GB">
            <a:effectLst/>
          </a:endParaRPr>
        </a:p>
        <a:p>
          <a:endParaRPr lang="en-GB" sz="1100" b="1" baseline="0"/>
        </a:p>
        <a:p>
          <a:r>
            <a:rPr lang="en-GB" sz="1100" b="1" baseline="0"/>
            <a:t>Change Premium RIsk Mean to point to form 520 U2.</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tx1"/>
              </a:solidFill>
              <a:effectLst/>
              <a:latin typeface="+mn-lt"/>
              <a:ea typeface="+mn-ea"/>
              <a:cs typeface="+mn-cs"/>
            </a:rPr>
            <a:t>Change Reserve RIsk Mean to point to form 520 U3.</a:t>
          </a:r>
          <a:endParaRPr lang="en-GB">
            <a:effectLst/>
          </a:endParaRPr>
        </a:p>
      </xdr:txBody>
    </xdr:sp>
    <xdr:clientData/>
  </xdr:oneCellAnchor>
  <xdr:twoCellAnchor>
    <xdr:from>
      <xdr:col>4</xdr:col>
      <xdr:colOff>40821</xdr:colOff>
      <xdr:row>134</xdr:row>
      <xdr:rowOff>156882</xdr:rowOff>
    </xdr:from>
    <xdr:to>
      <xdr:col>4</xdr:col>
      <xdr:colOff>844439</xdr:colOff>
      <xdr:row>136</xdr:row>
      <xdr:rowOff>66759</xdr:rowOff>
    </xdr:to>
    <xdr:cxnSp macro="">
      <xdr:nvCxnSpPr>
        <xdr:cNvPr id="77" name="Straight Connector 76">
          <a:extLst>
            <a:ext uri="{FF2B5EF4-FFF2-40B4-BE49-F238E27FC236}">
              <a16:creationId xmlns:a16="http://schemas.microsoft.com/office/drawing/2014/main" id="{76B22C4E-DE86-4C55-A336-42FE4BE619CF}"/>
            </a:ext>
          </a:extLst>
        </xdr:cNvPr>
        <xdr:cNvCxnSpPr>
          <a:stCxn id="76" idx="1"/>
          <a:endCxn id="70" idx="3"/>
        </xdr:cNvCxnSpPr>
      </xdr:nvCxnSpPr>
      <xdr:spPr>
        <a:xfrm flipH="1" flipV="1">
          <a:off x="6762750" y="43767775"/>
          <a:ext cx="803618" cy="56302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3202</xdr:colOff>
      <xdr:row>141</xdr:row>
      <xdr:rowOff>255334</xdr:rowOff>
    </xdr:from>
    <xdr:to>
      <xdr:col>4</xdr:col>
      <xdr:colOff>40821</xdr:colOff>
      <xdr:row>143</xdr:row>
      <xdr:rowOff>40821</xdr:rowOff>
    </xdr:to>
    <xdr:sp macro="" textlink="">
      <xdr:nvSpPr>
        <xdr:cNvPr id="83" name="Rectangle 82">
          <a:extLst>
            <a:ext uri="{FF2B5EF4-FFF2-40B4-BE49-F238E27FC236}">
              <a16:creationId xmlns:a16="http://schemas.microsoft.com/office/drawing/2014/main" id="{1E0C8066-6AC9-48BD-BC9D-68BB9CBAACA2}"/>
            </a:ext>
          </a:extLst>
        </xdr:cNvPr>
        <xdr:cNvSpPr/>
      </xdr:nvSpPr>
      <xdr:spPr>
        <a:xfrm>
          <a:off x="3241702" y="35470620"/>
          <a:ext cx="3521048" cy="43863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4</xdr:col>
      <xdr:colOff>40821</xdr:colOff>
      <xdr:row>136</xdr:row>
      <xdr:rowOff>66759</xdr:rowOff>
    </xdr:from>
    <xdr:to>
      <xdr:col>4</xdr:col>
      <xdr:colOff>844439</xdr:colOff>
      <xdr:row>142</xdr:row>
      <xdr:rowOff>148078</xdr:rowOff>
    </xdr:to>
    <xdr:cxnSp macro="">
      <xdr:nvCxnSpPr>
        <xdr:cNvPr id="85" name="Straight Connector 84">
          <a:extLst>
            <a:ext uri="{FF2B5EF4-FFF2-40B4-BE49-F238E27FC236}">
              <a16:creationId xmlns:a16="http://schemas.microsoft.com/office/drawing/2014/main" id="{72E08739-C12C-4D4D-AD7C-7BEB1D8F788A}"/>
            </a:ext>
          </a:extLst>
        </xdr:cNvPr>
        <xdr:cNvCxnSpPr>
          <a:cxnSpLocks/>
          <a:stCxn id="76" idx="1"/>
          <a:endCxn id="83" idx="3"/>
        </xdr:cNvCxnSpPr>
      </xdr:nvCxnSpPr>
      <xdr:spPr>
        <a:xfrm flipH="1">
          <a:off x="6762750" y="44330795"/>
          <a:ext cx="803618" cy="182303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5</xdr:col>
      <xdr:colOff>1033180</xdr:colOff>
      <xdr:row>7</xdr:row>
      <xdr:rowOff>598715</xdr:rowOff>
    </xdr:from>
    <xdr:ext cx="6205820" cy="1279070"/>
    <xdr:sp macro="" textlink="">
      <xdr:nvSpPr>
        <xdr:cNvPr id="96" name="TextBox 95">
          <a:extLst>
            <a:ext uri="{FF2B5EF4-FFF2-40B4-BE49-F238E27FC236}">
              <a16:creationId xmlns:a16="http://schemas.microsoft.com/office/drawing/2014/main" id="{A8016242-FFB9-4FFA-85E0-FB43E257558E}"/>
            </a:ext>
          </a:extLst>
        </xdr:cNvPr>
        <xdr:cNvSpPr txBox="1"/>
      </xdr:nvSpPr>
      <xdr:spPr>
        <a:xfrm>
          <a:off x="11238537" y="2462894"/>
          <a:ext cx="6205820" cy="127907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a:t>
          </a:r>
        </a:p>
        <a:p>
          <a:endParaRPr lang="en-GB" sz="1100" b="1"/>
        </a:p>
        <a:p>
          <a:r>
            <a:rPr lang="en-GB" sz="1100" b="1"/>
            <a:t>Pre-populate this from form 010 of "Selected Return" which is selected in new dropdown</a:t>
          </a:r>
          <a:r>
            <a:rPr lang="en-GB" sz="1100" b="1" baseline="0"/>
            <a:t> in form 012.</a:t>
          </a:r>
          <a:endParaRPr lang="en-GB" sz="1100" b="1" i="0" u="none" strike="noStrike" baseline="0">
            <a:solidFill>
              <a:schemeClr val="tx1"/>
            </a:solidFill>
            <a:effectLst/>
            <a:latin typeface="+mn-lt"/>
            <a:ea typeface="+mn-ea"/>
            <a:cs typeface="+mn-cs"/>
          </a:endParaRPr>
        </a:p>
        <a:p>
          <a:r>
            <a:rPr lang="en-GB" sz="1100" b="0" i="0" u="none" strike="noStrike" baseline="0">
              <a:solidFill>
                <a:schemeClr val="tx1"/>
              </a:solidFill>
              <a:effectLst/>
              <a:latin typeface="+mn-lt"/>
              <a:ea typeface="+mn-ea"/>
              <a:cs typeface="+mn-cs"/>
            </a:rPr>
            <a:t>This Return from the current open return</a:t>
          </a:r>
        </a:p>
        <a:p>
          <a:r>
            <a:rPr lang="en-GB" sz="1100" b="0" i="0" u="none" strike="noStrike" baseline="0">
              <a:solidFill>
                <a:schemeClr val="tx1"/>
              </a:solidFill>
              <a:effectLst/>
              <a:latin typeface="+mn-lt"/>
              <a:ea typeface="+mn-ea"/>
              <a:cs typeface="+mn-cs"/>
            </a:rPr>
            <a:t>Selected Return from the "Selected" (i.e. comparative) return in form 012.</a:t>
          </a:r>
          <a:endParaRPr lang="en-GB" sz="1100" b="0"/>
        </a:p>
      </xdr:txBody>
    </xdr:sp>
    <xdr:clientData/>
  </xdr:oneCellAnchor>
  <xdr:twoCellAnchor>
    <xdr:from>
      <xdr:col>2</xdr:col>
      <xdr:colOff>2598964</xdr:colOff>
      <xdr:row>10</xdr:row>
      <xdr:rowOff>154480</xdr:rowOff>
    </xdr:from>
    <xdr:to>
      <xdr:col>5</xdr:col>
      <xdr:colOff>64834</xdr:colOff>
      <xdr:row>12</xdr:row>
      <xdr:rowOff>46503</xdr:rowOff>
    </xdr:to>
    <xdr:sp macro="" textlink="">
      <xdr:nvSpPr>
        <xdr:cNvPr id="98" name="Rectangle 97">
          <a:extLst>
            <a:ext uri="{FF2B5EF4-FFF2-40B4-BE49-F238E27FC236}">
              <a16:creationId xmlns:a16="http://schemas.microsoft.com/office/drawing/2014/main" id="{451D5FCC-52D1-44C6-B432-F42DAAA47C0F}"/>
            </a:ext>
          </a:extLst>
        </xdr:cNvPr>
        <xdr:cNvSpPr/>
      </xdr:nvSpPr>
      <xdr:spPr>
        <a:xfrm>
          <a:off x="3224893" y="3474623"/>
          <a:ext cx="7045298" cy="89895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64834</xdr:colOff>
      <xdr:row>9</xdr:row>
      <xdr:rowOff>108858</xdr:rowOff>
    </xdr:from>
    <xdr:to>
      <xdr:col>5</xdr:col>
      <xdr:colOff>1033180</xdr:colOff>
      <xdr:row>11</xdr:row>
      <xdr:rowOff>399849</xdr:rowOff>
    </xdr:to>
    <xdr:cxnSp macro="">
      <xdr:nvCxnSpPr>
        <xdr:cNvPr id="99" name="Straight Connector 98">
          <a:extLst>
            <a:ext uri="{FF2B5EF4-FFF2-40B4-BE49-F238E27FC236}">
              <a16:creationId xmlns:a16="http://schemas.microsoft.com/office/drawing/2014/main" id="{58118431-D4BA-4425-910B-2B52D33D1602}"/>
            </a:ext>
          </a:extLst>
        </xdr:cNvPr>
        <xdr:cNvCxnSpPr>
          <a:stCxn id="96" idx="1"/>
          <a:endCxn id="98" idx="3"/>
        </xdr:cNvCxnSpPr>
      </xdr:nvCxnSpPr>
      <xdr:spPr>
        <a:xfrm flipH="1">
          <a:off x="10270191" y="3102429"/>
          <a:ext cx="968346" cy="82167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5</xdr:col>
      <xdr:colOff>952500</xdr:colOff>
      <xdr:row>15</xdr:row>
      <xdr:rowOff>100852</xdr:rowOff>
    </xdr:from>
    <xdr:ext cx="4381499" cy="1668076"/>
    <xdr:sp macro="" textlink="">
      <xdr:nvSpPr>
        <xdr:cNvPr id="42" name="TextBox 41">
          <a:extLst>
            <a:ext uri="{FF2B5EF4-FFF2-40B4-BE49-F238E27FC236}">
              <a16:creationId xmlns:a16="http://schemas.microsoft.com/office/drawing/2014/main" id="{B1A6D1C2-3361-4C2A-85A8-B24DCDBB06C8}"/>
            </a:ext>
          </a:extLst>
        </xdr:cNvPr>
        <xdr:cNvSpPr txBox="1"/>
      </xdr:nvSpPr>
      <xdr:spPr>
        <a:xfrm>
          <a:off x="11157857" y="4455138"/>
          <a:ext cx="4381499" cy="166807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- 253</a:t>
          </a:r>
        </a:p>
        <a:p>
          <a:endParaRPr lang="en-GB" sz="1100" b="1"/>
        </a:p>
        <a:p>
          <a:r>
            <a:rPr lang="en-GB" sz="1100" b="1"/>
            <a:t>For 2021, these cells will stop being manual input and will instead derive from the 2020 LCR Return in MDC.</a:t>
          </a:r>
        </a:p>
        <a:p>
          <a:endParaRPr lang="en-GB" sz="1100" b="1"/>
        </a:p>
        <a:p>
          <a:r>
            <a:rPr lang="en-GB" sz="1100" b="0" i="0">
              <a:solidFill>
                <a:schemeClr val="tx1"/>
              </a:solidFill>
              <a:effectLst/>
              <a:latin typeface="+mn-lt"/>
              <a:ea typeface="+mn-ea"/>
              <a:cs typeface="+mn-cs"/>
            </a:rPr>
            <a:t>Premium</a:t>
          </a:r>
          <a:r>
            <a:rPr lang="en-GB" sz="1100" b="0" i="0" baseline="0">
              <a:solidFill>
                <a:schemeClr val="tx1"/>
              </a:solidFill>
              <a:effectLst/>
              <a:latin typeface="+mn-lt"/>
              <a:ea typeface="+mn-ea"/>
              <a:cs typeface="+mn-cs"/>
            </a:rPr>
            <a:t> RIsk Allocated Risk Margin = 520.5 W2</a:t>
          </a:r>
        </a:p>
        <a:p>
          <a:r>
            <a:rPr lang="en-GB" sz="1100" b="0" i="0" baseline="0">
              <a:solidFill>
                <a:schemeClr val="tx1"/>
              </a:solidFill>
              <a:effectLst/>
              <a:latin typeface="+mn-lt"/>
              <a:ea typeface="+mn-ea"/>
              <a:cs typeface="+mn-cs"/>
            </a:rPr>
            <a:t>Reserve Risk Allocated Risk Margin = 520.5 W3</a:t>
          </a:r>
          <a:endParaRPr lang="en-GB" sz="1100" b="1"/>
        </a:p>
      </xdr:txBody>
    </xdr:sp>
    <xdr:clientData/>
  </xdr:oneCellAnchor>
  <xdr:twoCellAnchor>
    <xdr:from>
      <xdr:col>4</xdr:col>
      <xdr:colOff>11205</xdr:colOff>
      <xdr:row>14</xdr:row>
      <xdr:rowOff>11204</xdr:rowOff>
    </xdr:from>
    <xdr:to>
      <xdr:col>5</xdr:col>
      <xdr:colOff>51546</xdr:colOff>
      <xdr:row>15</xdr:row>
      <xdr:rowOff>64431</xdr:rowOff>
    </xdr:to>
    <xdr:sp macro="" textlink="">
      <xdr:nvSpPr>
        <xdr:cNvPr id="44" name="Rectangle 43">
          <a:extLst>
            <a:ext uri="{FF2B5EF4-FFF2-40B4-BE49-F238E27FC236}">
              <a16:creationId xmlns:a16="http://schemas.microsoft.com/office/drawing/2014/main" id="{2BCA502B-AACE-44BF-BC00-D53FFA712C77}"/>
            </a:ext>
          </a:extLst>
        </xdr:cNvPr>
        <xdr:cNvSpPr/>
      </xdr:nvSpPr>
      <xdr:spPr>
        <a:xfrm>
          <a:off x="6734734" y="4056528"/>
          <a:ext cx="3525371" cy="37819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51546</xdr:colOff>
      <xdr:row>14</xdr:row>
      <xdr:rowOff>201104</xdr:rowOff>
    </xdr:from>
    <xdr:to>
      <xdr:col>5</xdr:col>
      <xdr:colOff>952500</xdr:colOff>
      <xdr:row>17</xdr:row>
      <xdr:rowOff>281747</xdr:rowOff>
    </xdr:to>
    <xdr:cxnSp macro="">
      <xdr:nvCxnSpPr>
        <xdr:cNvPr id="45" name="Straight Connector 44">
          <a:extLst>
            <a:ext uri="{FF2B5EF4-FFF2-40B4-BE49-F238E27FC236}">
              <a16:creationId xmlns:a16="http://schemas.microsoft.com/office/drawing/2014/main" id="{0A609959-79F3-46C6-ACD8-389CBDE684DF}"/>
            </a:ext>
          </a:extLst>
        </xdr:cNvPr>
        <xdr:cNvCxnSpPr>
          <a:stCxn id="42" idx="1"/>
          <a:endCxn id="44" idx="3"/>
        </xdr:cNvCxnSpPr>
      </xdr:nvCxnSpPr>
      <xdr:spPr>
        <a:xfrm flipH="1" flipV="1">
          <a:off x="10256903" y="4228818"/>
          <a:ext cx="900954" cy="106035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11205</xdr:colOff>
      <xdr:row>16</xdr:row>
      <xdr:rowOff>324969</xdr:rowOff>
    </xdr:from>
    <xdr:to>
      <xdr:col>5</xdr:col>
      <xdr:colOff>51546</xdr:colOff>
      <xdr:row>18</xdr:row>
      <xdr:rowOff>64431</xdr:rowOff>
    </xdr:to>
    <xdr:sp macro="" textlink="">
      <xdr:nvSpPr>
        <xdr:cNvPr id="48" name="Rectangle 47">
          <a:extLst>
            <a:ext uri="{FF2B5EF4-FFF2-40B4-BE49-F238E27FC236}">
              <a16:creationId xmlns:a16="http://schemas.microsoft.com/office/drawing/2014/main" id="{7BA61936-D527-4880-AE64-33BB6C146E70}"/>
            </a:ext>
          </a:extLst>
        </xdr:cNvPr>
        <xdr:cNvSpPr/>
      </xdr:nvSpPr>
      <xdr:spPr>
        <a:xfrm>
          <a:off x="6734734" y="5020234"/>
          <a:ext cx="3525371" cy="38940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51546</xdr:colOff>
      <xdr:row>17</xdr:row>
      <xdr:rowOff>194700</xdr:rowOff>
    </xdr:from>
    <xdr:to>
      <xdr:col>5</xdr:col>
      <xdr:colOff>952500</xdr:colOff>
      <xdr:row>17</xdr:row>
      <xdr:rowOff>281747</xdr:rowOff>
    </xdr:to>
    <xdr:cxnSp macro="">
      <xdr:nvCxnSpPr>
        <xdr:cNvPr id="49" name="Straight Connector 48">
          <a:extLst>
            <a:ext uri="{FF2B5EF4-FFF2-40B4-BE49-F238E27FC236}">
              <a16:creationId xmlns:a16="http://schemas.microsoft.com/office/drawing/2014/main" id="{2C559C34-52C9-4A2D-AB56-3D6018C86905}"/>
            </a:ext>
          </a:extLst>
        </xdr:cNvPr>
        <xdr:cNvCxnSpPr>
          <a:stCxn id="42" idx="1"/>
          <a:endCxn id="48" idx="3"/>
        </xdr:cNvCxnSpPr>
      </xdr:nvCxnSpPr>
      <xdr:spPr>
        <a:xfrm flipH="1" flipV="1">
          <a:off x="10256903" y="5202129"/>
          <a:ext cx="900954" cy="8704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5</xdr:col>
      <xdr:colOff>952501</xdr:colOff>
      <xdr:row>12</xdr:row>
      <xdr:rowOff>89645</xdr:rowOff>
    </xdr:from>
    <xdr:ext cx="3641912" cy="802342"/>
    <xdr:sp macro="" textlink="">
      <xdr:nvSpPr>
        <xdr:cNvPr id="82" name="TextBox 81">
          <a:extLst>
            <a:ext uri="{FF2B5EF4-FFF2-40B4-BE49-F238E27FC236}">
              <a16:creationId xmlns:a16="http://schemas.microsoft.com/office/drawing/2014/main" id="{F2A6F288-E7D2-4C9D-9DAA-16D05FEB0CDB}"/>
            </a:ext>
          </a:extLst>
        </xdr:cNvPr>
        <xdr:cNvSpPr txBox="1"/>
      </xdr:nvSpPr>
      <xdr:spPr>
        <a:xfrm>
          <a:off x="11161060" y="3485027"/>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2</xdr:col>
      <xdr:colOff>22412</xdr:colOff>
      <xdr:row>13</xdr:row>
      <xdr:rowOff>22412</xdr:rowOff>
    </xdr:from>
    <xdr:to>
      <xdr:col>5</xdr:col>
      <xdr:colOff>51547</xdr:colOff>
      <xdr:row>14</xdr:row>
      <xdr:rowOff>11204</xdr:rowOff>
    </xdr:to>
    <xdr:sp macro="" textlink="">
      <xdr:nvSpPr>
        <xdr:cNvPr id="87" name="Rectangle 86">
          <a:extLst>
            <a:ext uri="{FF2B5EF4-FFF2-40B4-BE49-F238E27FC236}">
              <a16:creationId xmlns:a16="http://schemas.microsoft.com/office/drawing/2014/main" id="{4FDE3D51-3121-438A-A12C-5E501226D287}"/>
            </a:ext>
          </a:extLst>
        </xdr:cNvPr>
        <xdr:cNvSpPr/>
      </xdr:nvSpPr>
      <xdr:spPr>
        <a:xfrm>
          <a:off x="649941" y="3742765"/>
          <a:ext cx="9610165" cy="31376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51547</xdr:colOff>
      <xdr:row>13</xdr:row>
      <xdr:rowOff>165845</xdr:rowOff>
    </xdr:from>
    <xdr:to>
      <xdr:col>5</xdr:col>
      <xdr:colOff>952501</xdr:colOff>
      <xdr:row>13</xdr:row>
      <xdr:rowOff>179294</xdr:rowOff>
    </xdr:to>
    <xdr:cxnSp macro="">
      <xdr:nvCxnSpPr>
        <xdr:cNvPr id="88" name="Straight Connector 87">
          <a:extLst>
            <a:ext uri="{FF2B5EF4-FFF2-40B4-BE49-F238E27FC236}">
              <a16:creationId xmlns:a16="http://schemas.microsoft.com/office/drawing/2014/main" id="{F224AF27-E5B7-4A22-AF89-85B429E38A77}"/>
            </a:ext>
          </a:extLst>
        </xdr:cNvPr>
        <xdr:cNvCxnSpPr>
          <a:stCxn id="82" idx="1"/>
          <a:endCxn id="87" idx="3"/>
        </xdr:cNvCxnSpPr>
      </xdr:nvCxnSpPr>
      <xdr:spPr>
        <a:xfrm flipH="1">
          <a:off x="10260106" y="3886198"/>
          <a:ext cx="900954" cy="1344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58270</xdr:colOff>
      <xdr:row>13</xdr:row>
      <xdr:rowOff>165845</xdr:rowOff>
    </xdr:from>
    <xdr:to>
      <xdr:col>5</xdr:col>
      <xdr:colOff>952501</xdr:colOff>
      <xdr:row>16</xdr:row>
      <xdr:rowOff>163606</xdr:rowOff>
    </xdr:to>
    <xdr:cxnSp macro="">
      <xdr:nvCxnSpPr>
        <xdr:cNvPr id="90" name="Straight Connector 89">
          <a:extLst>
            <a:ext uri="{FF2B5EF4-FFF2-40B4-BE49-F238E27FC236}">
              <a16:creationId xmlns:a16="http://schemas.microsoft.com/office/drawing/2014/main" id="{9F93D4A6-B4F4-48F8-80DB-7E3306694BFB}"/>
            </a:ext>
          </a:extLst>
        </xdr:cNvPr>
        <xdr:cNvCxnSpPr>
          <a:cxnSpLocks/>
          <a:stCxn id="82" idx="1"/>
          <a:endCxn id="97" idx="3"/>
        </xdr:cNvCxnSpPr>
      </xdr:nvCxnSpPr>
      <xdr:spPr>
        <a:xfrm flipH="1">
          <a:off x="10266829" y="3886198"/>
          <a:ext cx="894231" cy="97267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29135</xdr:colOff>
      <xdr:row>16</xdr:row>
      <xdr:rowOff>6724</xdr:rowOff>
    </xdr:from>
    <xdr:to>
      <xdr:col>5</xdr:col>
      <xdr:colOff>58270</xdr:colOff>
      <xdr:row>16</xdr:row>
      <xdr:rowOff>320487</xdr:rowOff>
    </xdr:to>
    <xdr:sp macro="" textlink="">
      <xdr:nvSpPr>
        <xdr:cNvPr id="97" name="Rectangle 96">
          <a:extLst>
            <a:ext uri="{FF2B5EF4-FFF2-40B4-BE49-F238E27FC236}">
              <a16:creationId xmlns:a16="http://schemas.microsoft.com/office/drawing/2014/main" id="{34C619C9-3054-45F1-A63B-130BFA3C9196}"/>
            </a:ext>
          </a:extLst>
        </xdr:cNvPr>
        <xdr:cNvSpPr/>
      </xdr:nvSpPr>
      <xdr:spPr>
        <a:xfrm>
          <a:off x="656664" y="4701989"/>
          <a:ext cx="9610165" cy="31376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4</xdr:col>
      <xdr:colOff>11205</xdr:colOff>
      <xdr:row>17</xdr:row>
      <xdr:rowOff>11204</xdr:rowOff>
    </xdr:from>
    <xdr:to>
      <xdr:col>5</xdr:col>
      <xdr:colOff>51546</xdr:colOff>
      <xdr:row>18</xdr:row>
      <xdr:rowOff>64431</xdr:rowOff>
    </xdr:to>
    <xdr:sp macro="" textlink="">
      <xdr:nvSpPr>
        <xdr:cNvPr id="53" name="Rectangle 52">
          <a:extLst>
            <a:ext uri="{FF2B5EF4-FFF2-40B4-BE49-F238E27FC236}">
              <a16:creationId xmlns:a16="http://schemas.microsoft.com/office/drawing/2014/main" id="{99F55B98-227C-4C4D-A63C-062C495092A3}"/>
            </a:ext>
          </a:extLst>
        </xdr:cNvPr>
        <xdr:cNvSpPr/>
      </xdr:nvSpPr>
      <xdr:spPr>
        <a:xfrm>
          <a:off x="6734734" y="4056528"/>
          <a:ext cx="3525371" cy="37819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4</xdr:col>
      <xdr:colOff>11205</xdr:colOff>
      <xdr:row>17</xdr:row>
      <xdr:rowOff>11204</xdr:rowOff>
    </xdr:from>
    <xdr:to>
      <xdr:col>5</xdr:col>
      <xdr:colOff>51546</xdr:colOff>
      <xdr:row>18</xdr:row>
      <xdr:rowOff>64431</xdr:rowOff>
    </xdr:to>
    <xdr:sp macro="" textlink="">
      <xdr:nvSpPr>
        <xdr:cNvPr id="61" name="Rectangle 60">
          <a:extLst>
            <a:ext uri="{FF2B5EF4-FFF2-40B4-BE49-F238E27FC236}">
              <a16:creationId xmlns:a16="http://schemas.microsoft.com/office/drawing/2014/main" id="{F484985B-E226-4F96-9F98-934552B7A8B4}"/>
            </a:ext>
          </a:extLst>
        </xdr:cNvPr>
        <xdr:cNvSpPr/>
      </xdr:nvSpPr>
      <xdr:spPr>
        <a:xfrm>
          <a:off x="6733134" y="5018633"/>
          <a:ext cx="3523769" cy="379798"/>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15</xdr:col>
      <xdr:colOff>261740</xdr:colOff>
      <xdr:row>33</xdr:row>
      <xdr:rowOff>314561</xdr:rowOff>
    </xdr:from>
    <xdr:ext cx="3641912" cy="802342"/>
    <xdr:sp macro="" textlink="">
      <xdr:nvSpPr>
        <xdr:cNvPr id="63" name="TextBox 62">
          <a:extLst>
            <a:ext uri="{FF2B5EF4-FFF2-40B4-BE49-F238E27FC236}">
              <a16:creationId xmlns:a16="http://schemas.microsoft.com/office/drawing/2014/main" id="{79F6D218-A58D-4B5D-A1F2-36B9CBA1589A}"/>
            </a:ext>
          </a:extLst>
        </xdr:cNvPr>
        <xdr:cNvSpPr txBox="1"/>
      </xdr:nvSpPr>
      <xdr:spPr>
        <a:xfrm>
          <a:off x="20590811" y="11309132"/>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1</xdr:col>
      <xdr:colOff>242048</xdr:colOff>
      <xdr:row>143</xdr:row>
      <xdr:rowOff>269503</xdr:rowOff>
    </xdr:from>
    <xdr:to>
      <xdr:col>3</xdr:col>
      <xdr:colOff>24654</xdr:colOff>
      <xdr:row>145</xdr:row>
      <xdr:rowOff>47065</xdr:rowOff>
    </xdr:to>
    <xdr:sp macro="" textlink="">
      <xdr:nvSpPr>
        <xdr:cNvPr id="69" name="Rectangle 68">
          <a:extLst>
            <a:ext uri="{FF2B5EF4-FFF2-40B4-BE49-F238E27FC236}">
              <a16:creationId xmlns:a16="http://schemas.microsoft.com/office/drawing/2014/main" id="{901EA519-B105-4212-A82D-AF4E16DBD2A7}"/>
            </a:ext>
          </a:extLst>
        </xdr:cNvPr>
        <xdr:cNvSpPr/>
      </xdr:nvSpPr>
      <xdr:spPr>
        <a:xfrm>
          <a:off x="582227" y="34069646"/>
          <a:ext cx="2680927" cy="43070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261258</xdr:colOff>
      <xdr:row>32</xdr:row>
      <xdr:rowOff>13607</xdr:rowOff>
    </xdr:from>
    <xdr:to>
      <xdr:col>9</xdr:col>
      <xdr:colOff>36341</xdr:colOff>
      <xdr:row>37</xdr:row>
      <xdr:rowOff>0</xdr:rowOff>
    </xdr:to>
    <xdr:sp macro="" textlink="">
      <xdr:nvSpPr>
        <xdr:cNvPr id="89" name="Rectangle 88">
          <a:extLst>
            <a:ext uri="{FF2B5EF4-FFF2-40B4-BE49-F238E27FC236}">
              <a16:creationId xmlns:a16="http://schemas.microsoft.com/office/drawing/2014/main" id="{0AEBF418-4DFE-4225-AC43-AEF54CE0F144}"/>
            </a:ext>
          </a:extLst>
        </xdr:cNvPr>
        <xdr:cNvSpPr/>
      </xdr:nvSpPr>
      <xdr:spPr>
        <a:xfrm>
          <a:off x="601437" y="11144250"/>
          <a:ext cx="18103904" cy="231321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36341</xdr:colOff>
      <xdr:row>33</xdr:row>
      <xdr:rowOff>715732</xdr:rowOff>
    </xdr:from>
    <xdr:to>
      <xdr:col>15</xdr:col>
      <xdr:colOff>261740</xdr:colOff>
      <xdr:row>34</xdr:row>
      <xdr:rowOff>122464</xdr:rowOff>
    </xdr:to>
    <xdr:cxnSp macro="">
      <xdr:nvCxnSpPr>
        <xdr:cNvPr id="91" name="Straight Connector 90">
          <a:extLst>
            <a:ext uri="{FF2B5EF4-FFF2-40B4-BE49-F238E27FC236}">
              <a16:creationId xmlns:a16="http://schemas.microsoft.com/office/drawing/2014/main" id="{8ED42204-18B8-4940-A6BD-88FF38DEAE8E}"/>
            </a:ext>
          </a:extLst>
        </xdr:cNvPr>
        <xdr:cNvCxnSpPr>
          <a:cxnSpLocks/>
          <a:stCxn id="63" idx="1"/>
          <a:endCxn id="89" idx="3"/>
        </xdr:cNvCxnSpPr>
      </xdr:nvCxnSpPr>
      <xdr:spPr>
        <a:xfrm flipH="1">
          <a:off x="18705341" y="12172946"/>
          <a:ext cx="1885470" cy="12791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441353</xdr:colOff>
      <xdr:row>28</xdr:row>
      <xdr:rowOff>122464</xdr:rowOff>
    </xdr:from>
    <xdr:ext cx="3641912" cy="802342"/>
    <xdr:sp macro="" textlink="">
      <xdr:nvSpPr>
        <xdr:cNvPr id="95" name="TextBox 94">
          <a:extLst>
            <a:ext uri="{FF2B5EF4-FFF2-40B4-BE49-F238E27FC236}">
              <a16:creationId xmlns:a16="http://schemas.microsoft.com/office/drawing/2014/main" id="{E0DDC775-8A1F-43CD-985A-568E6F4F1BE9}"/>
            </a:ext>
          </a:extLst>
        </xdr:cNvPr>
        <xdr:cNvSpPr txBox="1"/>
      </xdr:nvSpPr>
      <xdr:spPr>
        <a:xfrm>
          <a:off x="22239996" y="9824357"/>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oneCellAnchor>
    <xdr:from>
      <xdr:col>13</xdr:col>
      <xdr:colOff>177374</xdr:colOff>
      <xdr:row>51</xdr:row>
      <xdr:rowOff>204107</xdr:rowOff>
    </xdr:from>
    <xdr:ext cx="3641912" cy="802342"/>
    <xdr:sp macro="" textlink="">
      <xdr:nvSpPr>
        <xdr:cNvPr id="101" name="TextBox 100">
          <a:extLst>
            <a:ext uri="{FF2B5EF4-FFF2-40B4-BE49-F238E27FC236}">
              <a16:creationId xmlns:a16="http://schemas.microsoft.com/office/drawing/2014/main" id="{B72D83DF-5E33-4CAA-B897-E76174E3FA6B}"/>
            </a:ext>
          </a:extLst>
        </xdr:cNvPr>
        <xdr:cNvSpPr txBox="1"/>
      </xdr:nvSpPr>
      <xdr:spPr>
        <a:xfrm>
          <a:off x="19281803" y="16328571"/>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2</xdr:col>
      <xdr:colOff>0</xdr:colOff>
      <xdr:row>50</xdr:row>
      <xdr:rowOff>314089</xdr:rowOff>
    </xdr:from>
    <xdr:to>
      <xdr:col>9</xdr:col>
      <xdr:colOff>60833</xdr:colOff>
      <xdr:row>54</xdr:row>
      <xdr:rowOff>0</xdr:rowOff>
    </xdr:to>
    <xdr:sp macro="" textlink="">
      <xdr:nvSpPr>
        <xdr:cNvPr id="102" name="Rectangle 101">
          <a:extLst>
            <a:ext uri="{FF2B5EF4-FFF2-40B4-BE49-F238E27FC236}">
              <a16:creationId xmlns:a16="http://schemas.microsoft.com/office/drawing/2014/main" id="{C4335FE2-EDA0-4A49-B4CC-DA578AA0E126}"/>
            </a:ext>
          </a:extLst>
        </xdr:cNvPr>
        <xdr:cNvSpPr/>
      </xdr:nvSpPr>
      <xdr:spPr>
        <a:xfrm>
          <a:off x="625929" y="17676803"/>
          <a:ext cx="18103904" cy="125073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60833</xdr:colOff>
      <xdr:row>52</xdr:row>
      <xdr:rowOff>278707</xdr:rowOff>
    </xdr:from>
    <xdr:to>
      <xdr:col>13</xdr:col>
      <xdr:colOff>177374</xdr:colOff>
      <xdr:row>52</xdr:row>
      <xdr:rowOff>286313</xdr:rowOff>
    </xdr:to>
    <xdr:cxnSp macro="">
      <xdr:nvCxnSpPr>
        <xdr:cNvPr id="103" name="Straight Connector 102">
          <a:extLst>
            <a:ext uri="{FF2B5EF4-FFF2-40B4-BE49-F238E27FC236}">
              <a16:creationId xmlns:a16="http://schemas.microsoft.com/office/drawing/2014/main" id="{188C738C-B43E-4968-BBA4-1A84A76AF0D8}"/>
            </a:ext>
          </a:extLst>
        </xdr:cNvPr>
        <xdr:cNvCxnSpPr>
          <a:cxnSpLocks/>
          <a:stCxn id="101" idx="1"/>
          <a:endCxn id="102" idx="3"/>
        </xdr:cNvCxnSpPr>
      </xdr:nvCxnSpPr>
      <xdr:spPr>
        <a:xfrm flipH="1">
          <a:off x="18729833" y="18294564"/>
          <a:ext cx="551970" cy="760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2721</xdr:colOff>
      <xdr:row>54</xdr:row>
      <xdr:rowOff>0</xdr:rowOff>
    </xdr:from>
    <xdr:to>
      <xdr:col>9</xdr:col>
      <xdr:colOff>63554</xdr:colOff>
      <xdr:row>57</xdr:row>
      <xdr:rowOff>13607</xdr:rowOff>
    </xdr:to>
    <xdr:sp macro="" textlink="">
      <xdr:nvSpPr>
        <xdr:cNvPr id="104" name="Rectangle 103">
          <a:extLst>
            <a:ext uri="{FF2B5EF4-FFF2-40B4-BE49-F238E27FC236}">
              <a16:creationId xmlns:a16="http://schemas.microsoft.com/office/drawing/2014/main" id="{D09845E9-A197-47DC-A3EA-C986640AD06F}"/>
            </a:ext>
          </a:extLst>
        </xdr:cNvPr>
        <xdr:cNvSpPr/>
      </xdr:nvSpPr>
      <xdr:spPr>
        <a:xfrm>
          <a:off x="628650" y="18927536"/>
          <a:ext cx="18103904" cy="231321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13</xdr:col>
      <xdr:colOff>180095</xdr:colOff>
      <xdr:row>54</xdr:row>
      <xdr:rowOff>258536</xdr:rowOff>
    </xdr:from>
    <xdr:ext cx="3641912" cy="802342"/>
    <xdr:sp macro="" textlink="">
      <xdr:nvSpPr>
        <xdr:cNvPr id="105" name="TextBox 104">
          <a:extLst>
            <a:ext uri="{FF2B5EF4-FFF2-40B4-BE49-F238E27FC236}">
              <a16:creationId xmlns:a16="http://schemas.microsoft.com/office/drawing/2014/main" id="{7830ABAA-DA54-4AA9-A019-1A013EF1D62C}"/>
            </a:ext>
          </a:extLst>
        </xdr:cNvPr>
        <xdr:cNvSpPr txBox="1"/>
      </xdr:nvSpPr>
      <xdr:spPr>
        <a:xfrm>
          <a:off x="19284524" y="18981965"/>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9</xdr:col>
      <xdr:colOff>63554</xdr:colOff>
      <xdr:row>55</xdr:row>
      <xdr:rowOff>197065</xdr:rowOff>
    </xdr:from>
    <xdr:to>
      <xdr:col>13</xdr:col>
      <xdr:colOff>180095</xdr:colOff>
      <xdr:row>55</xdr:row>
      <xdr:rowOff>238126</xdr:rowOff>
    </xdr:to>
    <xdr:cxnSp macro="">
      <xdr:nvCxnSpPr>
        <xdr:cNvPr id="106" name="Straight Connector 105">
          <a:extLst>
            <a:ext uri="{FF2B5EF4-FFF2-40B4-BE49-F238E27FC236}">
              <a16:creationId xmlns:a16="http://schemas.microsoft.com/office/drawing/2014/main" id="{B5EBA578-5BE3-4057-A115-8C8BC68BF733}"/>
            </a:ext>
          </a:extLst>
        </xdr:cNvPr>
        <xdr:cNvCxnSpPr>
          <a:cxnSpLocks/>
          <a:stCxn id="105" idx="1"/>
          <a:endCxn id="104" idx="3"/>
        </xdr:cNvCxnSpPr>
      </xdr:nvCxnSpPr>
      <xdr:spPr>
        <a:xfrm flipH="1">
          <a:off x="18732554" y="19383136"/>
          <a:ext cx="551970" cy="4106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166488</xdr:colOff>
      <xdr:row>65</xdr:row>
      <xdr:rowOff>220435</xdr:rowOff>
    </xdr:from>
    <xdr:ext cx="3641912" cy="802342"/>
    <xdr:sp macro="" textlink="">
      <xdr:nvSpPr>
        <xdr:cNvPr id="111" name="TextBox 110">
          <a:extLst>
            <a:ext uri="{FF2B5EF4-FFF2-40B4-BE49-F238E27FC236}">
              <a16:creationId xmlns:a16="http://schemas.microsoft.com/office/drawing/2014/main" id="{CA6CC6AD-B465-417E-9316-0DC6845B689F}"/>
            </a:ext>
          </a:extLst>
        </xdr:cNvPr>
        <xdr:cNvSpPr txBox="1"/>
      </xdr:nvSpPr>
      <xdr:spPr>
        <a:xfrm>
          <a:off x="19270917" y="20889685"/>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1</xdr:col>
      <xdr:colOff>274864</xdr:colOff>
      <xdr:row>65</xdr:row>
      <xdr:rowOff>3845</xdr:rowOff>
    </xdr:from>
    <xdr:to>
      <xdr:col>9</xdr:col>
      <xdr:colOff>49947</xdr:colOff>
      <xdr:row>67</xdr:row>
      <xdr:rowOff>381000</xdr:rowOff>
    </xdr:to>
    <xdr:sp macro="" textlink="">
      <xdr:nvSpPr>
        <xdr:cNvPr id="112" name="Rectangle 111">
          <a:extLst>
            <a:ext uri="{FF2B5EF4-FFF2-40B4-BE49-F238E27FC236}">
              <a16:creationId xmlns:a16="http://schemas.microsoft.com/office/drawing/2014/main" id="{0F07A682-AB38-4088-A54B-0708C0D76363}"/>
            </a:ext>
          </a:extLst>
        </xdr:cNvPr>
        <xdr:cNvSpPr/>
      </xdr:nvSpPr>
      <xdr:spPr>
        <a:xfrm>
          <a:off x="615043" y="20673095"/>
          <a:ext cx="18103904" cy="116636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49947</xdr:colOff>
      <xdr:row>66</xdr:row>
      <xdr:rowOff>192423</xdr:rowOff>
    </xdr:from>
    <xdr:to>
      <xdr:col>13</xdr:col>
      <xdr:colOff>166488</xdr:colOff>
      <xdr:row>66</xdr:row>
      <xdr:rowOff>226999</xdr:rowOff>
    </xdr:to>
    <xdr:cxnSp macro="">
      <xdr:nvCxnSpPr>
        <xdr:cNvPr id="113" name="Straight Connector 112">
          <a:extLst>
            <a:ext uri="{FF2B5EF4-FFF2-40B4-BE49-F238E27FC236}">
              <a16:creationId xmlns:a16="http://schemas.microsoft.com/office/drawing/2014/main" id="{EE6F65CC-A1FF-4F5E-B276-D97824F60B03}"/>
            </a:ext>
          </a:extLst>
        </xdr:cNvPr>
        <xdr:cNvCxnSpPr>
          <a:cxnSpLocks/>
          <a:stCxn id="111" idx="1"/>
          <a:endCxn id="112" idx="3"/>
        </xdr:cNvCxnSpPr>
      </xdr:nvCxnSpPr>
      <xdr:spPr>
        <a:xfrm flipH="1" flipV="1">
          <a:off x="18718947" y="21256280"/>
          <a:ext cx="551970" cy="3457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277585</xdr:colOff>
      <xdr:row>67</xdr:row>
      <xdr:rowOff>367392</xdr:rowOff>
    </xdr:from>
    <xdr:to>
      <xdr:col>9</xdr:col>
      <xdr:colOff>52668</xdr:colOff>
      <xdr:row>70</xdr:row>
      <xdr:rowOff>13607</xdr:rowOff>
    </xdr:to>
    <xdr:sp macro="" textlink="">
      <xdr:nvSpPr>
        <xdr:cNvPr id="114" name="Rectangle 113">
          <a:extLst>
            <a:ext uri="{FF2B5EF4-FFF2-40B4-BE49-F238E27FC236}">
              <a16:creationId xmlns:a16="http://schemas.microsoft.com/office/drawing/2014/main" id="{DC924A9A-3D31-44EC-9253-916A8EC8ADD2}"/>
            </a:ext>
          </a:extLst>
        </xdr:cNvPr>
        <xdr:cNvSpPr/>
      </xdr:nvSpPr>
      <xdr:spPr>
        <a:xfrm>
          <a:off x="617764" y="25227642"/>
          <a:ext cx="18103904" cy="161925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52668</xdr:colOff>
      <xdr:row>68</xdr:row>
      <xdr:rowOff>0</xdr:rowOff>
    </xdr:from>
    <xdr:to>
      <xdr:col>13</xdr:col>
      <xdr:colOff>169210</xdr:colOff>
      <xdr:row>68</xdr:row>
      <xdr:rowOff>52829</xdr:rowOff>
    </xdr:to>
    <xdr:cxnSp macro="">
      <xdr:nvCxnSpPr>
        <xdr:cNvPr id="115" name="Straight Connector 114">
          <a:extLst>
            <a:ext uri="{FF2B5EF4-FFF2-40B4-BE49-F238E27FC236}">
              <a16:creationId xmlns:a16="http://schemas.microsoft.com/office/drawing/2014/main" id="{585E8392-09E9-408F-B687-DF0779207E52}"/>
            </a:ext>
          </a:extLst>
        </xdr:cNvPr>
        <xdr:cNvCxnSpPr>
          <a:cxnSpLocks/>
          <a:stCxn id="129" idx="1"/>
          <a:endCxn id="114" idx="3"/>
        </xdr:cNvCxnSpPr>
      </xdr:nvCxnSpPr>
      <xdr:spPr>
        <a:xfrm flipH="1" flipV="1">
          <a:off x="18721668" y="26037268"/>
          <a:ext cx="551971" cy="5963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169210</xdr:colOff>
      <xdr:row>68</xdr:row>
      <xdr:rowOff>0</xdr:rowOff>
    </xdr:from>
    <xdr:ext cx="3641912" cy="802342"/>
    <xdr:sp macro="" textlink="">
      <xdr:nvSpPr>
        <xdr:cNvPr id="129" name="TextBox 128">
          <a:extLst>
            <a:ext uri="{FF2B5EF4-FFF2-40B4-BE49-F238E27FC236}">
              <a16:creationId xmlns:a16="http://schemas.microsoft.com/office/drawing/2014/main" id="{14DBF478-9D43-4707-8F78-2F58C8CA11C8}"/>
            </a:ext>
          </a:extLst>
        </xdr:cNvPr>
        <xdr:cNvSpPr txBox="1"/>
      </xdr:nvSpPr>
      <xdr:spPr>
        <a:xfrm>
          <a:off x="19273639" y="25695729"/>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oneCellAnchor>
    <xdr:from>
      <xdr:col>13</xdr:col>
      <xdr:colOff>196424</xdr:colOff>
      <xdr:row>77</xdr:row>
      <xdr:rowOff>236764</xdr:rowOff>
    </xdr:from>
    <xdr:ext cx="3641912" cy="802342"/>
    <xdr:sp macro="" textlink="">
      <xdr:nvSpPr>
        <xdr:cNvPr id="133" name="TextBox 132">
          <a:extLst>
            <a:ext uri="{FF2B5EF4-FFF2-40B4-BE49-F238E27FC236}">
              <a16:creationId xmlns:a16="http://schemas.microsoft.com/office/drawing/2014/main" id="{8FC4B60E-147F-4557-87E1-D31F411D19D4}"/>
            </a:ext>
          </a:extLst>
        </xdr:cNvPr>
        <xdr:cNvSpPr txBox="1"/>
      </xdr:nvSpPr>
      <xdr:spPr>
        <a:xfrm>
          <a:off x="19300853" y="23858764"/>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2</xdr:col>
      <xdr:colOff>19050</xdr:colOff>
      <xdr:row>77</xdr:row>
      <xdr:rowOff>20175</xdr:rowOff>
    </xdr:from>
    <xdr:to>
      <xdr:col>9</xdr:col>
      <xdr:colOff>79883</xdr:colOff>
      <xdr:row>79</xdr:row>
      <xdr:rowOff>312964</xdr:rowOff>
    </xdr:to>
    <xdr:sp macro="" textlink="">
      <xdr:nvSpPr>
        <xdr:cNvPr id="134" name="Rectangle 133">
          <a:extLst>
            <a:ext uri="{FF2B5EF4-FFF2-40B4-BE49-F238E27FC236}">
              <a16:creationId xmlns:a16="http://schemas.microsoft.com/office/drawing/2014/main" id="{71A1CC69-598D-41DE-87D9-5069419B95A9}"/>
            </a:ext>
          </a:extLst>
        </xdr:cNvPr>
        <xdr:cNvSpPr/>
      </xdr:nvSpPr>
      <xdr:spPr>
        <a:xfrm>
          <a:off x="644979" y="29738175"/>
          <a:ext cx="18103904" cy="94593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79883</xdr:colOff>
      <xdr:row>78</xdr:row>
      <xdr:rowOff>166570</xdr:rowOff>
    </xdr:from>
    <xdr:to>
      <xdr:col>13</xdr:col>
      <xdr:colOff>196424</xdr:colOff>
      <xdr:row>78</xdr:row>
      <xdr:rowOff>311364</xdr:rowOff>
    </xdr:to>
    <xdr:cxnSp macro="">
      <xdr:nvCxnSpPr>
        <xdr:cNvPr id="135" name="Straight Connector 134">
          <a:extLst>
            <a:ext uri="{FF2B5EF4-FFF2-40B4-BE49-F238E27FC236}">
              <a16:creationId xmlns:a16="http://schemas.microsoft.com/office/drawing/2014/main" id="{714D8914-F5CB-4E08-962D-C54A135FEBEF}"/>
            </a:ext>
          </a:extLst>
        </xdr:cNvPr>
        <xdr:cNvCxnSpPr>
          <a:cxnSpLocks/>
          <a:stCxn id="133" idx="1"/>
          <a:endCxn id="134" idx="3"/>
        </xdr:cNvCxnSpPr>
      </xdr:nvCxnSpPr>
      <xdr:spPr>
        <a:xfrm flipH="1" flipV="1">
          <a:off x="18748883" y="30211141"/>
          <a:ext cx="551970" cy="14479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21771</xdr:colOff>
      <xdr:row>80</xdr:row>
      <xdr:rowOff>0</xdr:rowOff>
    </xdr:from>
    <xdr:to>
      <xdr:col>9</xdr:col>
      <xdr:colOff>82604</xdr:colOff>
      <xdr:row>84</xdr:row>
      <xdr:rowOff>13606</xdr:rowOff>
    </xdr:to>
    <xdr:sp macro="" textlink="">
      <xdr:nvSpPr>
        <xdr:cNvPr id="136" name="Rectangle 135">
          <a:extLst>
            <a:ext uri="{FF2B5EF4-FFF2-40B4-BE49-F238E27FC236}">
              <a16:creationId xmlns:a16="http://schemas.microsoft.com/office/drawing/2014/main" id="{EBFD51C8-6816-42F8-B67C-A5692D65C961}"/>
            </a:ext>
          </a:extLst>
        </xdr:cNvPr>
        <xdr:cNvSpPr/>
      </xdr:nvSpPr>
      <xdr:spPr>
        <a:xfrm>
          <a:off x="647700" y="31867929"/>
          <a:ext cx="18103904" cy="201385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82604</xdr:colOff>
      <xdr:row>80</xdr:row>
      <xdr:rowOff>354906</xdr:rowOff>
    </xdr:from>
    <xdr:to>
      <xdr:col>13</xdr:col>
      <xdr:colOff>171932</xdr:colOff>
      <xdr:row>81</xdr:row>
      <xdr:rowOff>476250</xdr:rowOff>
    </xdr:to>
    <xdr:cxnSp macro="">
      <xdr:nvCxnSpPr>
        <xdr:cNvPr id="137" name="Straight Connector 136">
          <a:extLst>
            <a:ext uri="{FF2B5EF4-FFF2-40B4-BE49-F238E27FC236}">
              <a16:creationId xmlns:a16="http://schemas.microsoft.com/office/drawing/2014/main" id="{36A40122-8D23-4013-939E-0D235439930A}"/>
            </a:ext>
          </a:extLst>
        </xdr:cNvPr>
        <xdr:cNvCxnSpPr>
          <a:cxnSpLocks/>
          <a:stCxn id="138" idx="1"/>
          <a:endCxn id="136" idx="3"/>
        </xdr:cNvCxnSpPr>
      </xdr:nvCxnSpPr>
      <xdr:spPr>
        <a:xfrm flipH="1">
          <a:off x="18751604" y="32263656"/>
          <a:ext cx="524757" cy="61120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171932</xdr:colOff>
      <xdr:row>80</xdr:row>
      <xdr:rowOff>0</xdr:rowOff>
    </xdr:from>
    <xdr:ext cx="3641912" cy="802342"/>
    <xdr:sp macro="" textlink="">
      <xdr:nvSpPr>
        <xdr:cNvPr id="138" name="TextBox 137">
          <a:extLst>
            <a:ext uri="{FF2B5EF4-FFF2-40B4-BE49-F238E27FC236}">
              <a16:creationId xmlns:a16="http://schemas.microsoft.com/office/drawing/2014/main" id="{73340E0C-D1EA-4FC9-9BA0-B7D0D93D5508}"/>
            </a:ext>
          </a:extLst>
        </xdr:cNvPr>
        <xdr:cNvSpPr txBox="1"/>
      </xdr:nvSpPr>
      <xdr:spPr>
        <a:xfrm>
          <a:off x="19276361" y="31862485"/>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2</xdr:col>
      <xdr:colOff>8165</xdr:colOff>
      <xdr:row>74</xdr:row>
      <xdr:rowOff>299359</xdr:rowOff>
    </xdr:from>
    <xdr:to>
      <xdr:col>9</xdr:col>
      <xdr:colOff>68998</xdr:colOff>
      <xdr:row>77</xdr:row>
      <xdr:rowOff>13607</xdr:rowOff>
    </xdr:to>
    <xdr:sp macro="" textlink="">
      <xdr:nvSpPr>
        <xdr:cNvPr id="142" name="Rectangle 141">
          <a:extLst>
            <a:ext uri="{FF2B5EF4-FFF2-40B4-BE49-F238E27FC236}">
              <a16:creationId xmlns:a16="http://schemas.microsoft.com/office/drawing/2014/main" id="{79B369E3-8087-48A6-B3A7-CC0C0F99A527}"/>
            </a:ext>
          </a:extLst>
        </xdr:cNvPr>
        <xdr:cNvSpPr/>
      </xdr:nvSpPr>
      <xdr:spPr>
        <a:xfrm>
          <a:off x="634094" y="26533930"/>
          <a:ext cx="18103904" cy="83003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68998</xdr:colOff>
      <xdr:row>75</xdr:row>
      <xdr:rowOff>191621</xdr:rowOff>
    </xdr:from>
    <xdr:to>
      <xdr:col>13</xdr:col>
      <xdr:colOff>185539</xdr:colOff>
      <xdr:row>76</xdr:row>
      <xdr:rowOff>61233</xdr:rowOff>
    </xdr:to>
    <xdr:cxnSp macro="">
      <xdr:nvCxnSpPr>
        <xdr:cNvPr id="143" name="Straight Connector 142">
          <a:extLst>
            <a:ext uri="{FF2B5EF4-FFF2-40B4-BE49-F238E27FC236}">
              <a16:creationId xmlns:a16="http://schemas.microsoft.com/office/drawing/2014/main" id="{E180165B-5BDD-4070-9711-2AF584C027D6}"/>
            </a:ext>
          </a:extLst>
        </xdr:cNvPr>
        <xdr:cNvCxnSpPr>
          <a:cxnSpLocks/>
          <a:stCxn id="144" idx="1"/>
          <a:endCxn id="142" idx="3"/>
        </xdr:cNvCxnSpPr>
      </xdr:nvCxnSpPr>
      <xdr:spPr>
        <a:xfrm flipH="1">
          <a:off x="18737998" y="26752764"/>
          <a:ext cx="551970" cy="19618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185539</xdr:colOff>
      <xdr:row>74</xdr:row>
      <xdr:rowOff>117022</xdr:rowOff>
    </xdr:from>
    <xdr:ext cx="3641912" cy="802342"/>
    <xdr:sp macro="" textlink="">
      <xdr:nvSpPr>
        <xdr:cNvPr id="144" name="TextBox 143">
          <a:extLst>
            <a:ext uri="{FF2B5EF4-FFF2-40B4-BE49-F238E27FC236}">
              <a16:creationId xmlns:a16="http://schemas.microsoft.com/office/drawing/2014/main" id="{C66E962F-553A-4834-9373-723926D59F91}"/>
            </a:ext>
          </a:extLst>
        </xdr:cNvPr>
        <xdr:cNvSpPr txBox="1"/>
      </xdr:nvSpPr>
      <xdr:spPr>
        <a:xfrm>
          <a:off x="19289968" y="28719236"/>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2</xdr:col>
      <xdr:colOff>8165</xdr:colOff>
      <xdr:row>86</xdr:row>
      <xdr:rowOff>299359</xdr:rowOff>
    </xdr:from>
    <xdr:to>
      <xdr:col>9</xdr:col>
      <xdr:colOff>68998</xdr:colOff>
      <xdr:row>88</xdr:row>
      <xdr:rowOff>13609</xdr:rowOff>
    </xdr:to>
    <xdr:sp macro="" textlink="">
      <xdr:nvSpPr>
        <xdr:cNvPr id="146" name="Rectangle 145">
          <a:extLst>
            <a:ext uri="{FF2B5EF4-FFF2-40B4-BE49-F238E27FC236}">
              <a16:creationId xmlns:a16="http://schemas.microsoft.com/office/drawing/2014/main" id="{B1CCC78B-8B5D-4B89-BFCF-BE6FC337439E}"/>
            </a:ext>
          </a:extLst>
        </xdr:cNvPr>
        <xdr:cNvSpPr/>
      </xdr:nvSpPr>
      <xdr:spPr>
        <a:xfrm>
          <a:off x="634094" y="34221966"/>
          <a:ext cx="18103904" cy="36739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13</xdr:col>
      <xdr:colOff>171931</xdr:colOff>
      <xdr:row>90</xdr:row>
      <xdr:rowOff>185057</xdr:rowOff>
    </xdr:from>
    <xdr:ext cx="3641912" cy="802342"/>
    <xdr:sp macro="" textlink="">
      <xdr:nvSpPr>
        <xdr:cNvPr id="147" name="TextBox 146">
          <a:extLst>
            <a:ext uri="{FF2B5EF4-FFF2-40B4-BE49-F238E27FC236}">
              <a16:creationId xmlns:a16="http://schemas.microsoft.com/office/drawing/2014/main" id="{D2BF3DF6-87FE-4E42-93D8-9B185E99D0BF}"/>
            </a:ext>
          </a:extLst>
        </xdr:cNvPr>
        <xdr:cNvSpPr txBox="1"/>
      </xdr:nvSpPr>
      <xdr:spPr>
        <a:xfrm>
          <a:off x="19888681" y="27889200"/>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2</xdr:col>
      <xdr:colOff>21771</xdr:colOff>
      <xdr:row>90</xdr:row>
      <xdr:rowOff>22896</xdr:rowOff>
    </xdr:from>
    <xdr:to>
      <xdr:col>9</xdr:col>
      <xdr:colOff>82604</xdr:colOff>
      <xdr:row>94</xdr:row>
      <xdr:rowOff>13607</xdr:rowOff>
    </xdr:to>
    <xdr:sp macro="" textlink="">
      <xdr:nvSpPr>
        <xdr:cNvPr id="148" name="Rectangle 147">
          <a:extLst>
            <a:ext uri="{FF2B5EF4-FFF2-40B4-BE49-F238E27FC236}">
              <a16:creationId xmlns:a16="http://schemas.microsoft.com/office/drawing/2014/main" id="{5651D782-1AE5-4090-9B29-F2D525BD9349}"/>
            </a:ext>
          </a:extLst>
        </xdr:cNvPr>
        <xdr:cNvSpPr/>
      </xdr:nvSpPr>
      <xdr:spPr>
        <a:xfrm>
          <a:off x="647700" y="27727039"/>
          <a:ext cx="18103904" cy="129699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82604</xdr:colOff>
      <xdr:row>91</xdr:row>
      <xdr:rowOff>259657</xdr:rowOff>
    </xdr:from>
    <xdr:to>
      <xdr:col>13</xdr:col>
      <xdr:colOff>171931</xdr:colOff>
      <xdr:row>92</xdr:row>
      <xdr:rowOff>18252</xdr:rowOff>
    </xdr:to>
    <xdr:cxnSp macro="">
      <xdr:nvCxnSpPr>
        <xdr:cNvPr id="149" name="Straight Connector 148">
          <a:extLst>
            <a:ext uri="{FF2B5EF4-FFF2-40B4-BE49-F238E27FC236}">
              <a16:creationId xmlns:a16="http://schemas.microsoft.com/office/drawing/2014/main" id="{54BE08ED-B2F6-4802-A97C-679D3604E6B6}"/>
            </a:ext>
          </a:extLst>
        </xdr:cNvPr>
        <xdr:cNvCxnSpPr>
          <a:cxnSpLocks/>
          <a:stCxn id="147" idx="1"/>
          <a:endCxn id="148" idx="3"/>
        </xdr:cNvCxnSpPr>
      </xdr:nvCxnSpPr>
      <xdr:spPr>
        <a:xfrm flipH="1">
          <a:off x="18751604" y="28290371"/>
          <a:ext cx="524756" cy="8516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24492</xdr:colOff>
      <xdr:row>94</xdr:row>
      <xdr:rowOff>1</xdr:rowOff>
    </xdr:from>
    <xdr:to>
      <xdr:col>9</xdr:col>
      <xdr:colOff>85325</xdr:colOff>
      <xdr:row>98</xdr:row>
      <xdr:rowOff>29938</xdr:rowOff>
    </xdr:to>
    <xdr:sp macro="" textlink="">
      <xdr:nvSpPr>
        <xdr:cNvPr id="150" name="Rectangle 149">
          <a:extLst>
            <a:ext uri="{FF2B5EF4-FFF2-40B4-BE49-F238E27FC236}">
              <a16:creationId xmlns:a16="http://schemas.microsoft.com/office/drawing/2014/main" id="{F7D791A9-23BA-491C-8EE3-A8B884F31FE8}"/>
            </a:ext>
          </a:extLst>
        </xdr:cNvPr>
        <xdr:cNvSpPr/>
      </xdr:nvSpPr>
      <xdr:spPr>
        <a:xfrm>
          <a:off x="650421" y="29010430"/>
          <a:ext cx="18103904" cy="143147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13</xdr:col>
      <xdr:colOff>188260</xdr:colOff>
      <xdr:row>94</xdr:row>
      <xdr:rowOff>323851</xdr:rowOff>
    </xdr:from>
    <xdr:ext cx="3641912" cy="802342"/>
    <xdr:sp macro="" textlink="">
      <xdr:nvSpPr>
        <xdr:cNvPr id="152" name="TextBox 151">
          <a:extLst>
            <a:ext uri="{FF2B5EF4-FFF2-40B4-BE49-F238E27FC236}">
              <a16:creationId xmlns:a16="http://schemas.microsoft.com/office/drawing/2014/main" id="{2A849C13-654B-4B0F-9AB0-FEEE04DB88BB}"/>
            </a:ext>
          </a:extLst>
        </xdr:cNvPr>
        <xdr:cNvSpPr txBox="1"/>
      </xdr:nvSpPr>
      <xdr:spPr>
        <a:xfrm>
          <a:off x="19905010" y="29334280"/>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9</xdr:col>
      <xdr:colOff>68998</xdr:colOff>
      <xdr:row>87</xdr:row>
      <xdr:rowOff>156484</xdr:rowOff>
    </xdr:from>
    <xdr:to>
      <xdr:col>13</xdr:col>
      <xdr:colOff>188260</xdr:colOff>
      <xdr:row>88</xdr:row>
      <xdr:rowOff>44658</xdr:rowOff>
    </xdr:to>
    <xdr:cxnSp macro="">
      <xdr:nvCxnSpPr>
        <xdr:cNvPr id="154" name="Straight Connector 153">
          <a:extLst>
            <a:ext uri="{FF2B5EF4-FFF2-40B4-BE49-F238E27FC236}">
              <a16:creationId xmlns:a16="http://schemas.microsoft.com/office/drawing/2014/main" id="{52D8490B-EFCA-450C-B39F-DC868698905D}"/>
            </a:ext>
          </a:extLst>
        </xdr:cNvPr>
        <xdr:cNvCxnSpPr>
          <a:cxnSpLocks/>
          <a:stCxn id="155" idx="1"/>
          <a:endCxn id="146" idx="3"/>
        </xdr:cNvCxnSpPr>
      </xdr:nvCxnSpPr>
      <xdr:spPr>
        <a:xfrm flipH="1" flipV="1">
          <a:off x="18737998" y="34405663"/>
          <a:ext cx="554691" cy="21474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188260</xdr:colOff>
      <xdr:row>86</xdr:row>
      <xdr:rowOff>296630</xdr:rowOff>
    </xdr:from>
    <xdr:ext cx="3641912" cy="802342"/>
    <xdr:sp macro="" textlink="">
      <xdr:nvSpPr>
        <xdr:cNvPr id="155" name="TextBox 154">
          <a:extLst>
            <a:ext uri="{FF2B5EF4-FFF2-40B4-BE49-F238E27FC236}">
              <a16:creationId xmlns:a16="http://schemas.microsoft.com/office/drawing/2014/main" id="{058B1EA3-539C-4C9A-A348-6BE0C46D6AD6}"/>
            </a:ext>
          </a:extLst>
        </xdr:cNvPr>
        <xdr:cNvSpPr txBox="1"/>
      </xdr:nvSpPr>
      <xdr:spPr>
        <a:xfrm>
          <a:off x="19292689" y="34219237"/>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2</xdr:col>
      <xdr:colOff>13607</xdr:colOff>
      <xdr:row>99</xdr:row>
      <xdr:rowOff>315693</xdr:rowOff>
    </xdr:from>
    <xdr:to>
      <xdr:col>9</xdr:col>
      <xdr:colOff>74440</xdr:colOff>
      <xdr:row>102</xdr:row>
      <xdr:rowOff>29942</xdr:rowOff>
    </xdr:to>
    <xdr:sp macro="" textlink="">
      <xdr:nvSpPr>
        <xdr:cNvPr id="165" name="Rectangle 164">
          <a:extLst>
            <a:ext uri="{FF2B5EF4-FFF2-40B4-BE49-F238E27FC236}">
              <a16:creationId xmlns:a16="http://schemas.microsoft.com/office/drawing/2014/main" id="{BF843567-A427-4D80-B193-0A182160A734}"/>
            </a:ext>
          </a:extLst>
        </xdr:cNvPr>
        <xdr:cNvSpPr/>
      </xdr:nvSpPr>
      <xdr:spPr>
        <a:xfrm>
          <a:off x="639536" y="31054229"/>
          <a:ext cx="18103904" cy="36739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74440</xdr:colOff>
      <xdr:row>100</xdr:row>
      <xdr:rowOff>172818</xdr:rowOff>
    </xdr:from>
    <xdr:to>
      <xdr:col>13</xdr:col>
      <xdr:colOff>425023</xdr:colOff>
      <xdr:row>104</xdr:row>
      <xdr:rowOff>278706</xdr:rowOff>
    </xdr:to>
    <xdr:cxnSp macro="">
      <xdr:nvCxnSpPr>
        <xdr:cNvPr id="166" name="Straight Connector 165">
          <a:extLst>
            <a:ext uri="{FF2B5EF4-FFF2-40B4-BE49-F238E27FC236}">
              <a16:creationId xmlns:a16="http://schemas.microsoft.com/office/drawing/2014/main" id="{E82C4B05-FAA3-4FF2-B0DD-3C1D364083CE}"/>
            </a:ext>
          </a:extLst>
        </xdr:cNvPr>
        <xdr:cNvCxnSpPr>
          <a:cxnSpLocks/>
          <a:stCxn id="167" idx="1"/>
          <a:endCxn id="165" idx="3"/>
        </xdr:cNvCxnSpPr>
      </xdr:nvCxnSpPr>
      <xdr:spPr>
        <a:xfrm flipH="1" flipV="1">
          <a:off x="18743440" y="31319568"/>
          <a:ext cx="786012" cy="165710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425023</xdr:colOff>
      <xdr:row>103</xdr:row>
      <xdr:rowOff>204106</xdr:rowOff>
    </xdr:from>
    <xdr:ext cx="3641912" cy="802342"/>
    <xdr:sp macro="" textlink="">
      <xdr:nvSpPr>
        <xdr:cNvPr id="167" name="TextBox 166">
          <a:extLst>
            <a:ext uri="{FF2B5EF4-FFF2-40B4-BE49-F238E27FC236}">
              <a16:creationId xmlns:a16="http://schemas.microsoft.com/office/drawing/2014/main" id="{4334E53C-D8F5-4DF9-9D82-1EA10A2D61C3}"/>
            </a:ext>
          </a:extLst>
        </xdr:cNvPr>
        <xdr:cNvSpPr txBox="1"/>
      </xdr:nvSpPr>
      <xdr:spPr>
        <a:xfrm>
          <a:off x="19529452" y="32575499"/>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1</xdr:col>
      <xdr:colOff>274864</xdr:colOff>
      <xdr:row>105</xdr:row>
      <xdr:rowOff>318414</xdr:rowOff>
    </xdr:from>
    <xdr:to>
      <xdr:col>9</xdr:col>
      <xdr:colOff>49947</xdr:colOff>
      <xdr:row>108</xdr:row>
      <xdr:rowOff>40821</xdr:rowOff>
    </xdr:to>
    <xdr:sp macro="" textlink="">
      <xdr:nvSpPr>
        <xdr:cNvPr id="174" name="Rectangle 173">
          <a:extLst>
            <a:ext uri="{FF2B5EF4-FFF2-40B4-BE49-F238E27FC236}">
              <a16:creationId xmlns:a16="http://schemas.microsoft.com/office/drawing/2014/main" id="{70F902E4-44EE-4BB4-A5DF-4E5ADE8ACD5B}"/>
            </a:ext>
          </a:extLst>
        </xdr:cNvPr>
        <xdr:cNvSpPr/>
      </xdr:nvSpPr>
      <xdr:spPr>
        <a:xfrm>
          <a:off x="615043" y="33342950"/>
          <a:ext cx="18103904" cy="37555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49947</xdr:colOff>
      <xdr:row>104</xdr:row>
      <xdr:rowOff>278706</xdr:rowOff>
    </xdr:from>
    <xdr:to>
      <xdr:col>13</xdr:col>
      <xdr:colOff>425023</xdr:colOff>
      <xdr:row>106</xdr:row>
      <xdr:rowOff>179618</xdr:rowOff>
    </xdr:to>
    <xdr:cxnSp macro="">
      <xdr:nvCxnSpPr>
        <xdr:cNvPr id="179" name="Straight Connector 178">
          <a:extLst>
            <a:ext uri="{FF2B5EF4-FFF2-40B4-BE49-F238E27FC236}">
              <a16:creationId xmlns:a16="http://schemas.microsoft.com/office/drawing/2014/main" id="{25AF39B3-4E1F-423B-A412-A5A6E4B7B7E3}"/>
            </a:ext>
          </a:extLst>
        </xdr:cNvPr>
        <xdr:cNvCxnSpPr>
          <a:cxnSpLocks/>
          <a:stCxn id="167" idx="1"/>
          <a:endCxn id="174" idx="3"/>
        </xdr:cNvCxnSpPr>
      </xdr:nvCxnSpPr>
      <xdr:spPr>
        <a:xfrm flipH="1">
          <a:off x="18718947" y="32976670"/>
          <a:ext cx="810505" cy="55405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454959</xdr:colOff>
      <xdr:row>113</xdr:row>
      <xdr:rowOff>438148</xdr:rowOff>
    </xdr:from>
    <xdr:ext cx="3641912" cy="802342"/>
    <xdr:sp macro="" textlink="">
      <xdr:nvSpPr>
        <xdr:cNvPr id="188" name="TextBox 187">
          <a:extLst>
            <a:ext uri="{FF2B5EF4-FFF2-40B4-BE49-F238E27FC236}">
              <a16:creationId xmlns:a16="http://schemas.microsoft.com/office/drawing/2014/main" id="{9844E000-28F3-440A-B749-04FAA7C66FEC}"/>
            </a:ext>
          </a:extLst>
        </xdr:cNvPr>
        <xdr:cNvSpPr txBox="1"/>
      </xdr:nvSpPr>
      <xdr:spPr>
        <a:xfrm>
          <a:off x="19559388" y="36347398"/>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2</xdr:col>
      <xdr:colOff>19050</xdr:colOff>
      <xdr:row>112</xdr:row>
      <xdr:rowOff>8171</xdr:rowOff>
    </xdr:from>
    <xdr:to>
      <xdr:col>9</xdr:col>
      <xdr:colOff>79883</xdr:colOff>
      <xdr:row>113</xdr:row>
      <xdr:rowOff>0</xdr:rowOff>
    </xdr:to>
    <xdr:sp macro="" textlink="">
      <xdr:nvSpPr>
        <xdr:cNvPr id="189" name="Rectangle 188">
          <a:extLst>
            <a:ext uri="{FF2B5EF4-FFF2-40B4-BE49-F238E27FC236}">
              <a16:creationId xmlns:a16="http://schemas.microsoft.com/office/drawing/2014/main" id="{20B66EC1-FA41-4757-BAB5-EB964DD767EA}"/>
            </a:ext>
          </a:extLst>
        </xdr:cNvPr>
        <xdr:cNvSpPr/>
      </xdr:nvSpPr>
      <xdr:spPr>
        <a:xfrm>
          <a:off x="644979" y="35454778"/>
          <a:ext cx="18103904" cy="45447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8164</xdr:colOff>
      <xdr:row>113</xdr:row>
      <xdr:rowOff>0</xdr:rowOff>
    </xdr:from>
    <xdr:to>
      <xdr:col>9</xdr:col>
      <xdr:colOff>68997</xdr:colOff>
      <xdr:row>116</xdr:row>
      <xdr:rowOff>13607</xdr:rowOff>
    </xdr:to>
    <xdr:sp macro="" textlink="">
      <xdr:nvSpPr>
        <xdr:cNvPr id="190" name="Rectangle 189">
          <a:extLst>
            <a:ext uri="{FF2B5EF4-FFF2-40B4-BE49-F238E27FC236}">
              <a16:creationId xmlns:a16="http://schemas.microsoft.com/office/drawing/2014/main" id="{CE2427E1-74F6-4B58-A64C-75CDA41B7725}"/>
            </a:ext>
          </a:extLst>
        </xdr:cNvPr>
        <xdr:cNvSpPr/>
      </xdr:nvSpPr>
      <xdr:spPr>
        <a:xfrm>
          <a:off x="634093" y="44821929"/>
          <a:ext cx="18103904" cy="232682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68997</xdr:colOff>
      <xdr:row>114</xdr:row>
      <xdr:rowOff>376677</xdr:rowOff>
    </xdr:from>
    <xdr:to>
      <xdr:col>13</xdr:col>
      <xdr:colOff>454959</xdr:colOff>
      <xdr:row>115</xdr:row>
      <xdr:rowOff>0</xdr:rowOff>
    </xdr:to>
    <xdr:cxnSp macro="">
      <xdr:nvCxnSpPr>
        <xdr:cNvPr id="191" name="Straight Connector 190">
          <a:extLst>
            <a:ext uri="{FF2B5EF4-FFF2-40B4-BE49-F238E27FC236}">
              <a16:creationId xmlns:a16="http://schemas.microsoft.com/office/drawing/2014/main" id="{8355D52C-15CA-420A-B90C-3245306081F0}"/>
            </a:ext>
          </a:extLst>
        </xdr:cNvPr>
        <xdr:cNvCxnSpPr>
          <a:cxnSpLocks/>
          <a:stCxn id="188" idx="1"/>
          <a:endCxn id="190" idx="3"/>
        </xdr:cNvCxnSpPr>
      </xdr:nvCxnSpPr>
      <xdr:spPr>
        <a:xfrm flipH="1">
          <a:off x="18737997" y="45661248"/>
          <a:ext cx="821391" cy="32409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470326</xdr:colOff>
      <xdr:row>110</xdr:row>
      <xdr:rowOff>244929</xdr:rowOff>
    </xdr:from>
    <xdr:ext cx="3641912" cy="802342"/>
    <xdr:sp macro="" textlink="">
      <xdr:nvSpPr>
        <xdr:cNvPr id="194" name="TextBox 193">
          <a:extLst>
            <a:ext uri="{FF2B5EF4-FFF2-40B4-BE49-F238E27FC236}">
              <a16:creationId xmlns:a16="http://schemas.microsoft.com/office/drawing/2014/main" id="{4C8C4C52-C6A6-4750-8D82-866F66E4FAE6}"/>
            </a:ext>
          </a:extLst>
        </xdr:cNvPr>
        <xdr:cNvSpPr txBox="1"/>
      </xdr:nvSpPr>
      <xdr:spPr>
        <a:xfrm>
          <a:off x="19574755" y="35038393"/>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9</xdr:col>
      <xdr:colOff>79883</xdr:colOff>
      <xdr:row>111</xdr:row>
      <xdr:rowOff>319528</xdr:rowOff>
    </xdr:from>
    <xdr:to>
      <xdr:col>13</xdr:col>
      <xdr:colOff>470326</xdr:colOff>
      <xdr:row>112</xdr:row>
      <xdr:rowOff>235407</xdr:rowOff>
    </xdr:to>
    <xdr:cxnSp macro="">
      <xdr:nvCxnSpPr>
        <xdr:cNvPr id="195" name="Straight Connector 194">
          <a:extLst>
            <a:ext uri="{FF2B5EF4-FFF2-40B4-BE49-F238E27FC236}">
              <a16:creationId xmlns:a16="http://schemas.microsoft.com/office/drawing/2014/main" id="{EE480710-4BAB-43AD-884B-097CCF6EF90D}"/>
            </a:ext>
          </a:extLst>
        </xdr:cNvPr>
        <xdr:cNvCxnSpPr>
          <a:cxnSpLocks/>
          <a:stCxn id="194" idx="1"/>
          <a:endCxn id="189" idx="3"/>
        </xdr:cNvCxnSpPr>
      </xdr:nvCxnSpPr>
      <xdr:spPr>
        <a:xfrm flipH="1">
          <a:off x="18748883" y="35439564"/>
          <a:ext cx="825872" cy="24245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430465</xdr:colOff>
      <xdr:row>128</xdr:row>
      <xdr:rowOff>0</xdr:rowOff>
    </xdr:from>
    <xdr:ext cx="3641912" cy="802342"/>
    <xdr:sp macro="" textlink="">
      <xdr:nvSpPr>
        <xdr:cNvPr id="205" name="TextBox 204">
          <a:extLst>
            <a:ext uri="{FF2B5EF4-FFF2-40B4-BE49-F238E27FC236}">
              <a16:creationId xmlns:a16="http://schemas.microsoft.com/office/drawing/2014/main" id="{6222D7DE-5B3A-408D-A687-1BCE2C4F96C7}"/>
            </a:ext>
          </a:extLst>
        </xdr:cNvPr>
        <xdr:cNvSpPr txBox="1"/>
      </xdr:nvSpPr>
      <xdr:spPr>
        <a:xfrm>
          <a:off x="19534894" y="52161620"/>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2</xdr:col>
      <xdr:colOff>8164</xdr:colOff>
      <xdr:row>124</xdr:row>
      <xdr:rowOff>476251</xdr:rowOff>
    </xdr:from>
    <xdr:to>
      <xdr:col>9</xdr:col>
      <xdr:colOff>68997</xdr:colOff>
      <xdr:row>128</xdr:row>
      <xdr:rowOff>0</xdr:rowOff>
    </xdr:to>
    <xdr:sp macro="" textlink="">
      <xdr:nvSpPr>
        <xdr:cNvPr id="206" name="Rectangle 205">
          <a:extLst>
            <a:ext uri="{FF2B5EF4-FFF2-40B4-BE49-F238E27FC236}">
              <a16:creationId xmlns:a16="http://schemas.microsoft.com/office/drawing/2014/main" id="{038CABB0-E33F-46F8-BF97-12AF2F5BA118}"/>
            </a:ext>
          </a:extLst>
        </xdr:cNvPr>
        <xdr:cNvSpPr/>
      </xdr:nvSpPr>
      <xdr:spPr>
        <a:xfrm>
          <a:off x="634093" y="50387251"/>
          <a:ext cx="18103904" cy="117021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xdr:col>
      <xdr:colOff>10885</xdr:colOff>
      <xdr:row>128</xdr:row>
      <xdr:rowOff>0</xdr:rowOff>
    </xdr:from>
    <xdr:to>
      <xdr:col>9</xdr:col>
      <xdr:colOff>71718</xdr:colOff>
      <xdr:row>131</xdr:row>
      <xdr:rowOff>0</xdr:rowOff>
    </xdr:to>
    <xdr:sp macro="" textlink="">
      <xdr:nvSpPr>
        <xdr:cNvPr id="207" name="Rectangle 206">
          <a:extLst>
            <a:ext uri="{FF2B5EF4-FFF2-40B4-BE49-F238E27FC236}">
              <a16:creationId xmlns:a16="http://schemas.microsoft.com/office/drawing/2014/main" id="{275701F1-0B85-4E3D-809A-3FC932262BD6}"/>
            </a:ext>
          </a:extLst>
        </xdr:cNvPr>
        <xdr:cNvSpPr/>
      </xdr:nvSpPr>
      <xdr:spPr>
        <a:xfrm>
          <a:off x="636814" y="51557464"/>
          <a:ext cx="18103904" cy="217714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71718</xdr:colOff>
      <xdr:row>128</xdr:row>
      <xdr:rowOff>93648</xdr:rowOff>
    </xdr:from>
    <xdr:to>
      <xdr:col>13</xdr:col>
      <xdr:colOff>430465</xdr:colOff>
      <xdr:row>128</xdr:row>
      <xdr:rowOff>176893</xdr:rowOff>
    </xdr:to>
    <xdr:cxnSp macro="">
      <xdr:nvCxnSpPr>
        <xdr:cNvPr id="208" name="Straight Connector 207">
          <a:extLst>
            <a:ext uri="{FF2B5EF4-FFF2-40B4-BE49-F238E27FC236}">
              <a16:creationId xmlns:a16="http://schemas.microsoft.com/office/drawing/2014/main" id="{DEEF4E7F-680C-4B26-B30E-18E0C0A11EA7}"/>
            </a:ext>
          </a:extLst>
        </xdr:cNvPr>
        <xdr:cNvCxnSpPr>
          <a:cxnSpLocks/>
          <a:stCxn id="205" idx="1"/>
          <a:endCxn id="207" idx="3"/>
        </xdr:cNvCxnSpPr>
      </xdr:nvCxnSpPr>
      <xdr:spPr>
        <a:xfrm flipH="1">
          <a:off x="18740718" y="52562791"/>
          <a:ext cx="794176" cy="8324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473047</xdr:colOff>
      <xdr:row>124</xdr:row>
      <xdr:rowOff>370114</xdr:rowOff>
    </xdr:from>
    <xdr:ext cx="3641912" cy="802342"/>
    <xdr:sp macro="" textlink="">
      <xdr:nvSpPr>
        <xdr:cNvPr id="209" name="TextBox 208">
          <a:extLst>
            <a:ext uri="{FF2B5EF4-FFF2-40B4-BE49-F238E27FC236}">
              <a16:creationId xmlns:a16="http://schemas.microsoft.com/office/drawing/2014/main" id="{33453F85-B081-4C5B-94E5-76A0F81F3760}"/>
            </a:ext>
          </a:extLst>
        </xdr:cNvPr>
        <xdr:cNvSpPr txBox="1"/>
      </xdr:nvSpPr>
      <xdr:spPr>
        <a:xfrm>
          <a:off x="19577476" y="40443150"/>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9</xdr:col>
      <xdr:colOff>68997</xdr:colOff>
      <xdr:row>125</xdr:row>
      <xdr:rowOff>281428</xdr:rowOff>
    </xdr:from>
    <xdr:to>
      <xdr:col>13</xdr:col>
      <xdr:colOff>473047</xdr:colOff>
      <xdr:row>126</xdr:row>
      <xdr:rowOff>244929</xdr:rowOff>
    </xdr:to>
    <xdr:cxnSp macro="">
      <xdr:nvCxnSpPr>
        <xdr:cNvPr id="210" name="Straight Connector 209">
          <a:extLst>
            <a:ext uri="{FF2B5EF4-FFF2-40B4-BE49-F238E27FC236}">
              <a16:creationId xmlns:a16="http://schemas.microsoft.com/office/drawing/2014/main" id="{A143812C-5D40-49E3-9ABC-4102C017AFEE}"/>
            </a:ext>
          </a:extLst>
        </xdr:cNvPr>
        <xdr:cNvCxnSpPr>
          <a:cxnSpLocks/>
          <a:stCxn id="209" idx="1"/>
          <a:endCxn id="206" idx="3"/>
        </xdr:cNvCxnSpPr>
      </xdr:nvCxnSpPr>
      <xdr:spPr>
        <a:xfrm flipH="1">
          <a:off x="18737997" y="50682285"/>
          <a:ext cx="839479" cy="29007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5</xdr:col>
      <xdr:colOff>195303</xdr:colOff>
      <xdr:row>142</xdr:row>
      <xdr:rowOff>236763</xdr:rowOff>
    </xdr:from>
    <xdr:ext cx="2768975" cy="1013011"/>
    <xdr:sp macro="" textlink="">
      <xdr:nvSpPr>
        <xdr:cNvPr id="215" name="TextBox 214">
          <a:extLst>
            <a:ext uri="{FF2B5EF4-FFF2-40B4-BE49-F238E27FC236}">
              <a16:creationId xmlns:a16="http://schemas.microsoft.com/office/drawing/2014/main" id="{F0289DAE-361A-4108-9F98-CD6CFDDB8252}"/>
            </a:ext>
          </a:extLst>
        </xdr:cNvPr>
        <xdr:cNvSpPr txBox="1"/>
      </xdr:nvSpPr>
      <xdr:spPr>
        <a:xfrm>
          <a:off x="10400660" y="45643799"/>
          <a:ext cx="2768975" cy="10130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all "[Note ...</a:t>
          </a:r>
          <a:r>
            <a:rPr lang="en-GB" sz="1100" b="1" baseline="0">
              <a:solidFill>
                <a:schemeClr val="tx1"/>
              </a:solidFill>
              <a:effectLst/>
              <a:latin typeface="+mn-lt"/>
              <a:ea typeface="+mn-ea"/>
              <a:cs typeface="+mn-cs"/>
            </a:rPr>
            <a:t> ]" </a:t>
          </a:r>
          <a:r>
            <a:rPr lang="en-GB" sz="1100" b="1">
              <a:solidFill>
                <a:schemeClr val="tx1"/>
              </a:solidFill>
              <a:effectLst/>
              <a:latin typeface="+mn-lt"/>
              <a:ea typeface="+mn-ea"/>
              <a:cs typeface="+mn-cs"/>
            </a:rPr>
            <a:t>references.</a:t>
          </a:r>
          <a:endParaRPr lang="en-GB">
            <a:effectLst/>
          </a:endParaRPr>
        </a:p>
        <a:p>
          <a:endParaRPr lang="en-GB" sz="1100"/>
        </a:p>
      </xdr:txBody>
    </xdr:sp>
    <xdr:clientData/>
  </xdr:oneCellAnchor>
  <xdr:oneCellAnchor>
    <xdr:from>
      <xdr:col>13</xdr:col>
      <xdr:colOff>419580</xdr:colOff>
      <xdr:row>139</xdr:row>
      <xdr:rowOff>0</xdr:rowOff>
    </xdr:from>
    <xdr:ext cx="3641912" cy="802342"/>
    <xdr:sp macro="" textlink="">
      <xdr:nvSpPr>
        <xdr:cNvPr id="229" name="TextBox 228">
          <a:extLst>
            <a:ext uri="{FF2B5EF4-FFF2-40B4-BE49-F238E27FC236}">
              <a16:creationId xmlns:a16="http://schemas.microsoft.com/office/drawing/2014/main" id="{320478EC-8C2C-452D-AD6D-462869B2D016}"/>
            </a:ext>
          </a:extLst>
        </xdr:cNvPr>
        <xdr:cNvSpPr txBox="1"/>
      </xdr:nvSpPr>
      <xdr:spPr>
        <a:xfrm>
          <a:off x="19524009" y="45401590"/>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1</xdr:col>
      <xdr:colOff>255814</xdr:colOff>
      <xdr:row>138</xdr:row>
      <xdr:rowOff>27214</xdr:rowOff>
    </xdr:from>
    <xdr:to>
      <xdr:col>9</xdr:col>
      <xdr:colOff>30897</xdr:colOff>
      <xdr:row>139</xdr:row>
      <xdr:rowOff>0</xdr:rowOff>
    </xdr:to>
    <xdr:sp macro="" textlink="">
      <xdr:nvSpPr>
        <xdr:cNvPr id="230" name="Rectangle 229">
          <a:extLst>
            <a:ext uri="{FF2B5EF4-FFF2-40B4-BE49-F238E27FC236}">
              <a16:creationId xmlns:a16="http://schemas.microsoft.com/office/drawing/2014/main" id="{614F9FDE-0ADE-49C1-9188-A61AB3E1627D}"/>
            </a:ext>
          </a:extLst>
        </xdr:cNvPr>
        <xdr:cNvSpPr/>
      </xdr:nvSpPr>
      <xdr:spPr>
        <a:xfrm>
          <a:off x="595993" y="45053250"/>
          <a:ext cx="18103904" cy="31568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258535</xdr:colOff>
      <xdr:row>139</xdr:row>
      <xdr:rowOff>0</xdr:rowOff>
    </xdr:from>
    <xdr:to>
      <xdr:col>9</xdr:col>
      <xdr:colOff>33618</xdr:colOff>
      <xdr:row>141</xdr:row>
      <xdr:rowOff>13607</xdr:rowOff>
    </xdr:to>
    <xdr:sp macro="" textlink="">
      <xdr:nvSpPr>
        <xdr:cNvPr id="231" name="Rectangle 230">
          <a:extLst>
            <a:ext uri="{FF2B5EF4-FFF2-40B4-BE49-F238E27FC236}">
              <a16:creationId xmlns:a16="http://schemas.microsoft.com/office/drawing/2014/main" id="{E53B1CFA-6C59-47E6-97DC-AAA9F109D32B}"/>
            </a:ext>
          </a:extLst>
        </xdr:cNvPr>
        <xdr:cNvSpPr/>
      </xdr:nvSpPr>
      <xdr:spPr>
        <a:xfrm>
          <a:off x="598714" y="45368935"/>
          <a:ext cx="18103904" cy="32385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33618</xdr:colOff>
      <xdr:row>139</xdr:row>
      <xdr:rowOff>123583</xdr:rowOff>
    </xdr:from>
    <xdr:to>
      <xdr:col>13</xdr:col>
      <xdr:colOff>419580</xdr:colOff>
      <xdr:row>139</xdr:row>
      <xdr:rowOff>178254</xdr:rowOff>
    </xdr:to>
    <xdr:cxnSp macro="">
      <xdr:nvCxnSpPr>
        <xdr:cNvPr id="232" name="Straight Connector 231">
          <a:extLst>
            <a:ext uri="{FF2B5EF4-FFF2-40B4-BE49-F238E27FC236}">
              <a16:creationId xmlns:a16="http://schemas.microsoft.com/office/drawing/2014/main" id="{47E6FE72-B8C6-4FB0-9FD1-26B21E21BE51}"/>
            </a:ext>
          </a:extLst>
        </xdr:cNvPr>
        <xdr:cNvCxnSpPr>
          <a:cxnSpLocks/>
          <a:stCxn id="229" idx="1"/>
          <a:endCxn id="231" idx="3"/>
        </xdr:cNvCxnSpPr>
      </xdr:nvCxnSpPr>
      <xdr:spPr>
        <a:xfrm flipH="1">
          <a:off x="18702618" y="57368833"/>
          <a:ext cx="821391" cy="5467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434947</xdr:colOff>
      <xdr:row>135</xdr:row>
      <xdr:rowOff>155121</xdr:rowOff>
    </xdr:from>
    <xdr:ext cx="3641912" cy="802342"/>
    <xdr:sp macro="" textlink="">
      <xdr:nvSpPr>
        <xdr:cNvPr id="233" name="TextBox 232">
          <a:extLst>
            <a:ext uri="{FF2B5EF4-FFF2-40B4-BE49-F238E27FC236}">
              <a16:creationId xmlns:a16="http://schemas.microsoft.com/office/drawing/2014/main" id="{AE57CA7E-9A04-4AD1-99A3-8C02003C3A16}"/>
            </a:ext>
          </a:extLst>
        </xdr:cNvPr>
        <xdr:cNvSpPr txBox="1"/>
      </xdr:nvSpPr>
      <xdr:spPr>
        <a:xfrm>
          <a:off x="19539376" y="44092585"/>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9</xdr:col>
      <xdr:colOff>30897</xdr:colOff>
      <xdr:row>136</xdr:row>
      <xdr:rowOff>229720</xdr:rowOff>
    </xdr:from>
    <xdr:to>
      <xdr:col>13</xdr:col>
      <xdr:colOff>434947</xdr:colOff>
      <xdr:row>138</xdr:row>
      <xdr:rowOff>185057</xdr:rowOff>
    </xdr:to>
    <xdr:cxnSp macro="">
      <xdr:nvCxnSpPr>
        <xdr:cNvPr id="234" name="Straight Connector 233">
          <a:extLst>
            <a:ext uri="{FF2B5EF4-FFF2-40B4-BE49-F238E27FC236}">
              <a16:creationId xmlns:a16="http://schemas.microsoft.com/office/drawing/2014/main" id="{CB1137F6-6AD8-4BB5-B1B8-46FB89620CAC}"/>
            </a:ext>
          </a:extLst>
        </xdr:cNvPr>
        <xdr:cNvCxnSpPr>
          <a:cxnSpLocks/>
          <a:stCxn id="233" idx="1"/>
          <a:endCxn id="230" idx="3"/>
        </xdr:cNvCxnSpPr>
      </xdr:nvCxnSpPr>
      <xdr:spPr>
        <a:xfrm flipH="1">
          <a:off x="18699897" y="44493756"/>
          <a:ext cx="839479" cy="71733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435910</xdr:colOff>
      <xdr:row>147</xdr:row>
      <xdr:rowOff>24484</xdr:rowOff>
    </xdr:from>
    <xdr:ext cx="3641912" cy="802342"/>
    <xdr:sp macro="" textlink="">
      <xdr:nvSpPr>
        <xdr:cNvPr id="245" name="TextBox 244">
          <a:extLst>
            <a:ext uri="{FF2B5EF4-FFF2-40B4-BE49-F238E27FC236}">
              <a16:creationId xmlns:a16="http://schemas.microsoft.com/office/drawing/2014/main" id="{D1CC2F17-AEF9-4C84-BB59-48A350440E1A}"/>
            </a:ext>
          </a:extLst>
        </xdr:cNvPr>
        <xdr:cNvSpPr txBox="1"/>
      </xdr:nvSpPr>
      <xdr:spPr>
        <a:xfrm>
          <a:off x="19540339" y="47839984"/>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1</xdr:col>
      <xdr:colOff>272144</xdr:colOff>
      <xdr:row>146</xdr:row>
      <xdr:rowOff>2715</xdr:rowOff>
    </xdr:from>
    <xdr:to>
      <xdr:col>9</xdr:col>
      <xdr:colOff>47227</xdr:colOff>
      <xdr:row>146</xdr:row>
      <xdr:rowOff>318400</xdr:rowOff>
    </xdr:to>
    <xdr:sp macro="" textlink="">
      <xdr:nvSpPr>
        <xdr:cNvPr id="246" name="Rectangle 245">
          <a:extLst>
            <a:ext uri="{FF2B5EF4-FFF2-40B4-BE49-F238E27FC236}">
              <a16:creationId xmlns:a16="http://schemas.microsoft.com/office/drawing/2014/main" id="{5F41D8C2-C86D-4F8F-B114-5A98D6D10EB2}"/>
            </a:ext>
          </a:extLst>
        </xdr:cNvPr>
        <xdr:cNvSpPr/>
      </xdr:nvSpPr>
      <xdr:spPr>
        <a:xfrm>
          <a:off x="612323" y="47491644"/>
          <a:ext cx="18103904" cy="31568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274865</xdr:colOff>
      <xdr:row>146</xdr:row>
      <xdr:rowOff>318400</xdr:rowOff>
    </xdr:from>
    <xdr:to>
      <xdr:col>9</xdr:col>
      <xdr:colOff>49948</xdr:colOff>
      <xdr:row>149</xdr:row>
      <xdr:rowOff>54429</xdr:rowOff>
    </xdr:to>
    <xdr:sp macro="" textlink="">
      <xdr:nvSpPr>
        <xdr:cNvPr id="247" name="Rectangle 246">
          <a:extLst>
            <a:ext uri="{FF2B5EF4-FFF2-40B4-BE49-F238E27FC236}">
              <a16:creationId xmlns:a16="http://schemas.microsoft.com/office/drawing/2014/main" id="{71E3B54B-837F-423F-8FC3-F0323A4DB1D8}"/>
            </a:ext>
          </a:extLst>
        </xdr:cNvPr>
        <xdr:cNvSpPr/>
      </xdr:nvSpPr>
      <xdr:spPr>
        <a:xfrm>
          <a:off x="615044" y="60026543"/>
          <a:ext cx="18103904" cy="71574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49948</xdr:colOff>
      <xdr:row>148</xdr:row>
      <xdr:rowOff>23129</xdr:rowOff>
    </xdr:from>
    <xdr:to>
      <xdr:col>13</xdr:col>
      <xdr:colOff>435910</xdr:colOff>
      <xdr:row>148</xdr:row>
      <xdr:rowOff>99083</xdr:rowOff>
    </xdr:to>
    <xdr:cxnSp macro="">
      <xdr:nvCxnSpPr>
        <xdr:cNvPr id="248" name="Straight Connector 247">
          <a:extLst>
            <a:ext uri="{FF2B5EF4-FFF2-40B4-BE49-F238E27FC236}">
              <a16:creationId xmlns:a16="http://schemas.microsoft.com/office/drawing/2014/main" id="{30A845A2-647B-42BD-8467-A16CEA1549CD}"/>
            </a:ext>
          </a:extLst>
        </xdr:cNvPr>
        <xdr:cNvCxnSpPr>
          <a:cxnSpLocks/>
          <a:stCxn id="245" idx="1"/>
          <a:endCxn id="247" idx="3"/>
        </xdr:cNvCxnSpPr>
      </xdr:nvCxnSpPr>
      <xdr:spPr>
        <a:xfrm flipH="1" flipV="1">
          <a:off x="18718948" y="60384415"/>
          <a:ext cx="821391" cy="7595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451277</xdr:colOff>
      <xdr:row>143</xdr:row>
      <xdr:rowOff>198658</xdr:rowOff>
    </xdr:from>
    <xdr:ext cx="3641912" cy="802342"/>
    <xdr:sp macro="" textlink="">
      <xdr:nvSpPr>
        <xdr:cNvPr id="249" name="TextBox 248">
          <a:extLst>
            <a:ext uri="{FF2B5EF4-FFF2-40B4-BE49-F238E27FC236}">
              <a16:creationId xmlns:a16="http://schemas.microsoft.com/office/drawing/2014/main" id="{C14F4091-8A03-46D9-97C5-4B8081C2BF31}"/>
            </a:ext>
          </a:extLst>
        </xdr:cNvPr>
        <xdr:cNvSpPr txBox="1"/>
      </xdr:nvSpPr>
      <xdr:spPr>
        <a:xfrm>
          <a:off x="19555706" y="46530979"/>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Remove rows</a:t>
          </a:r>
        </a:p>
      </xdr:txBody>
    </xdr:sp>
    <xdr:clientData/>
  </xdr:oneCellAnchor>
  <xdr:twoCellAnchor>
    <xdr:from>
      <xdr:col>9</xdr:col>
      <xdr:colOff>47227</xdr:colOff>
      <xdr:row>144</xdr:row>
      <xdr:rowOff>273257</xdr:rowOff>
    </xdr:from>
    <xdr:to>
      <xdr:col>13</xdr:col>
      <xdr:colOff>451277</xdr:colOff>
      <xdr:row>146</xdr:row>
      <xdr:rowOff>160558</xdr:rowOff>
    </xdr:to>
    <xdr:cxnSp macro="">
      <xdr:nvCxnSpPr>
        <xdr:cNvPr id="250" name="Straight Connector 249">
          <a:extLst>
            <a:ext uri="{FF2B5EF4-FFF2-40B4-BE49-F238E27FC236}">
              <a16:creationId xmlns:a16="http://schemas.microsoft.com/office/drawing/2014/main" id="{ED689115-8446-4B26-B206-62FC6DD7D17B}"/>
            </a:ext>
          </a:extLst>
        </xdr:cNvPr>
        <xdr:cNvCxnSpPr>
          <a:cxnSpLocks/>
          <a:stCxn id="249" idx="1"/>
          <a:endCxn id="246" idx="3"/>
        </xdr:cNvCxnSpPr>
      </xdr:nvCxnSpPr>
      <xdr:spPr>
        <a:xfrm flipH="1">
          <a:off x="18716227" y="46932150"/>
          <a:ext cx="839479" cy="71733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353784</xdr:colOff>
      <xdr:row>143</xdr:row>
      <xdr:rowOff>314406</xdr:rowOff>
    </xdr:from>
    <xdr:ext cx="2851898" cy="746951"/>
    <xdr:sp macro="" textlink="">
      <xdr:nvSpPr>
        <xdr:cNvPr id="86" name="TextBox 85">
          <a:extLst>
            <a:ext uri="{FF2B5EF4-FFF2-40B4-BE49-F238E27FC236}">
              <a16:creationId xmlns:a16="http://schemas.microsoft.com/office/drawing/2014/main" id="{12814134-8252-4692-A8B8-7F4C7BD8FD35}"/>
            </a:ext>
          </a:extLst>
        </xdr:cNvPr>
        <xdr:cNvSpPr txBox="1"/>
      </xdr:nvSpPr>
      <xdr:spPr>
        <a:xfrm>
          <a:off x="7075713" y="46646727"/>
          <a:ext cx="2851898" cy="74695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all "[Note ...</a:t>
          </a:r>
          <a:r>
            <a:rPr lang="en-GB" sz="1100" b="1" baseline="0">
              <a:solidFill>
                <a:schemeClr val="tx1"/>
              </a:solidFill>
              <a:effectLst/>
              <a:latin typeface="+mn-lt"/>
              <a:ea typeface="+mn-ea"/>
              <a:cs typeface="+mn-cs"/>
            </a:rPr>
            <a:t> ]" </a:t>
          </a:r>
          <a:r>
            <a:rPr lang="en-GB" sz="1100" b="1">
              <a:solidFill>
                <a:schemeClr val="tx1"/>
              </a:solidFill>
              <a:effectLst/>
              <a:latin typeface="+mn-lt"/>
              <a:ea typeface="+mn-ea"/>
              <a:cs typeface="+mn-cs"/>
            </a:rPr>
            <a:t>references.</a:t>
          </a:r>
          <a:endParaRPr lang="en-GB">
            <a:effectLst/>
          </a:endParaRPr>
        </a:p>
        <a:p>
          <a:endParaRPr lang="en-GB" sz="1100"/>
        </a:p>
      </xdr:txBody>
    </xdr:sp>
    <xdr:clientData/>
  </xdr:oneCellAnchor>
  <xdr:twoCellAnchor>
    <xdr:from>
      <xdr:col>9</xdr:col>
      <xdr:colOff>163286</xdr:colOff>
      <xdr:row>161</xdr:row>
      <xdr:rowOff>136071</xdr:rowOff>
    </xdr:from>
    <xdr:to>
      <xdr:col>13</xdr:col>
      <xdr:colOff>492576</xdr:colOff>
      <xdr:row>162</xdr:row>
      <xdr:rowOff>42903</xdr:rowOff>
    </xdr:to>
    <xdr:cxnSp macro="">
      <xdr:nvCxnSpPr>
        <xdr:cNvPr id="259" name="Straight Connector 258">
          <a:extLst>
            <a:ext uri="{FF2B5EF4-FFF2-40B4-BE49-F238E27FC236}">
              <a16:creationId xmlns:a16="http://schemas.microsoft.com/office/drawing/2014/main" id="{4FC0FDF8-F0DD-4F59-9FE6-C7C6962E56B4}"/>
            </a:ext>
          </a:extLst>
        </xdr:cNvPr>
        <xdr:cNvCxnSpPr>
          <a:stCxn id="3" idx="3"/>
          <a:endCxn id="260" idx="1"/>
        </xdr:cNvCxnSpPr>
      </xdr:nvCxnSpPr>
      <xdr:spPr>
        <a:xfrm>
          <a:off x="18832286" y="50577750"/>
          <a:ext cx="764719" cy="9733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492576</xdr:colOff>
      <xdr:row>158</xdr:row>
      <xdr:rowOff>167449</xdr:rowOff>
    </xdr:from>
    <xdr:ext cx="3535137" cy="1274908"/>
    <xdr:sp macro="" textlink="">
      <xdr:nvSpPr>
        <xdr:cNvPr id="260" name="TextBox 259">
          <a:extLst>
            <a:ext uri="{FF2B5EF4-FFF2-40B4-BE49-F238E27FC236}">
              <a16:creationId xmlns:a16="http://schemas.microsoft.com/office/drawing/2014/main" id="{61ACD228-AD15-4B09-80CE-70C0DE8AB5F9}"/>
            </a:ext>
          </a:extLst>
        </xdr:cNvPr>
        <xdr:cNvSpPr txBox="1"/>
      </xdr:nvSpPr>
      <xdr:spPr>
        <a:xfrm>
          <a:off x="19597005" y="50037628"/>
          <a:ext cx="3535137" cy="1274908"/>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the Notes Section.</a:t>
          </a:r>
        </a:p>
        <a:p>
          <a:endParaRPr lang="en-GB" sz="1100" b="1">
            <a:solidFill>
              <a:schemeClr val="tx1"/>
            </a:solidFill>
            <a:effectLst/>
            <a:latin typeface="+mn-lt"/>
            <a:ea typeface="+mn-ea"/>
            <a:cs typeface="+mn-cs"/>
          </a:endParaRPr>
        </a:p>
        <a:p>
          <a:r>
            <a:rPr lang="en-GB" sz="1100" b="1">
              <a:solidFill>
                <a:schemeClr val="tx1"/>
              </a:solidFill>
              <a:effectLst/>
              <a:latin typeface="+mn-lt"/>
              <a:ea typeface="+mn-ea"/>
              <a:cs typeface="+mn-cs"/>
            </a:rPr>
            <a:t>Replace "OLD Notes" section with the "Notes" section.</a:t>
          </a:r>
          <a:endParaRPr lang="en-GB">
            <a:effectLst/>
          </a:endParaRPr>
        </a:p>
        <a:p>
          <a:endParaRPr lang="en-GB" sz="1100"/>
        </a:p>
      </xdr:txBody>
    </xdr:sp>
    <xdr:clientData/>
  </xdr:oneCellAnchor>
  <xdr:twoCellAnchor>
    <xdr:from>
      <xdr:col>3</xdr:col>
      <xdr:colOff>45142</xdr:colOff>
      <xdr:row>28</xdr:row>
      <xdr:rowOff>81963</xdr:rowOff>
    </xdr:from>
    <xdr:to>
      <xdr:col>3</xdr:col>
      <xdr:colOff>3402824</xdr:colOff>
      <xdr:row>29</xdr:row>
      <xdr:rowOff>240966</xdr:rowOff>
    </xdr:to>
    <xdr:cxnSp macro="">
      <xdr:nvCxnSpPr>
        <xdr:cNvPr id="284" name="Straight Connector 283">
          <a:extLst>
            <a:ext uri="{FF2B5EF4-FFF2-40B4-BE49-F238E27FC236}">
              <a16:creationId xmlns:a16="http://schemas.microsoft.com/office/drawing/2014/main" id="{A9099691-27F2-41D8-AAFA-BDDCFED2136B}"/>
            </a:ext>
            <a:ext uri="{147F2762-F138-4A5C-976F-8EAC2B608ADB}">
              <a16:predDERef xmlns:a16="http://schemas.microsoft.com/office/drawing/2014/main" pred="{61ACD228-AD15-4B09-80CE-70C0DE8AB5F9}"/>
            </a:ext>
          </a:extLst>
        </xdr:cNvPr>
        <xdr:cNvCxnSpPr>
          <a:cxnSpLocks/>
          <a:stCxn id="50" idx="1"/>
          <a:endCxn id="303" idx="3"/>
          <a:extLst>
            <a:ext uri="{5F17804C-33F3-41E3-A699-7DCFA2EF7971}">
              <a16:cxnDERefs xmlns:a16="http://schemas.microsoft.com/office/drawing/2014/main" st="{1F2E1355-34DC-4835-9CAD-3D7ECE828BD4}" end="{64685E92-F600-4AC3-ADF8-0C042F356E75}"/>
            </a:ext>
          </a:extLst>
        </xdr:cNvCxnSpPr>
      </xdr:nvCxnSpPr>
      <xdr:spPr>
        <a:xfrm flipH="1">
          <a:off x="3274117" y="9759363"/>
          <a:ext cx="3357682" cy="48285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39062</xdr:colOff>
      <xdr:row>27</xdr:row>
      <xdr:rowOff>183697</xdr:rowOff>
    </xdr:from>
    <xdr:to>
      <xdr:col>12</xdr:col>
      <xdr:colOff>441353</xdr:colOff>
      <xdr:row>29</xdr:row>
      <xdr:rowOff>197064</xdr:rowOff>
    </xdr:to>
    <xdr:cxnSp macro="">
      <xdr:nvCxnSpPr>
        <xdr:cNvPr id="291" name="Straight Connector 290">
          <a:extLst>
            <a:ext uri="{FF2B5EF4-FFF2-40B4-BE49-F238E27FC236}">
              <a16:creationId xmlns:a16="http://schemas.microsoft.com/office/drawing/2014/main" id="{6913A295-9DA3-44B5-8AA1-82B5AB6B56E1}"/>
            </a:ext>
          </a:extLst>
        </xdr:cNvPr>
        <xdr:cNvCxnSpPr>
          <a:cxnSpLocks/>
          <a:stCxn id="95" idx="1"/>
          <a:endCxn id="305" idx="3"/>
        </xdr:cNvCxnSpPr>
      </xdr:nvCxnSpPr>
      <xdr:spPr>
        <a:xfrm flipH="1" flipV="1">
          <a:off x="18708062" y="9559018"/>
          <a:ext cx="3531934" cy="66651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263979</xdr:colOff>
      <xdr:row>47</xdr:row>
      <xdr:rowOff>13607</xdr:rowOff>
    </xdr:from>
    <xdr:to>
      <xdr:col>9</xdr:col>
      <xdr:colOff>39062</xdr:colOff>
      <xdr:row>48</xdr:row>
      <xdr:rowOff>1</xdr:rowOff>
    </xdr:to>
    <xdr:sp macro="" textlink="">
      <xdr:nvSpPr>
        <xdr:cNvPr id="296" name="Rectangle 295">
          <a:extLst>
            <a:ext uri="{FF2B5EF4-FFF2-40B4-BE49-F238E27FC236}">
              <a16:creationId xmlns:a16="http://schemas.microsoft.com/office/drawing/2014/main" id="{328847CC-29F8-49ED-8CB4-4F6A95178BEE}"/>
            </a:ext>
          </a:extLst>
        </xdr:cNvPr>
        <xdr:cNvSpPr/>
      </xdr:nvSpPr>
      <xdr:spPr>
        <a:xfrm>
          <a:off x="604158" y="10613571"/>
          <a:ext cx="18103904" cy="44903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13</xdr:col>
      <xdr:colOff>182818</xdr:colOff>
      <xdr:row>46</xdr:row>
      <xdr:rowOff>205944</xdr:rowOff>
    </xdr:from>
    <xdr:ext cx="3641912" cy="802342"/>
    <xdr:sp macro="" textlink="">
      <xdr:nvSpPr>
        <xdr:cNvPr id="297" name="TextBox 296">
          <a:extLst>
            <a:ext uri="{FF2B5EF4-FFF2-40B4-BE49-F238E27FC236}">
              <a16:creationId xmlns:a16="http://schemas.microsoft.com/office/drawing/2014/main" id="{AC3F2C19-6EEE-480B-A49F-563CFE911B11}"/>
            </a:ext>
          </a:extLst>
        </xdr:cNvPr>
        <xdr:cNvSpPr txBox="1"/>
      </xdr:nvSpPr>
      <xdr:spPr>
        <a:xfrm>
          <a:off x="19287247" y="16139908"/>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9</xdr:col>
      <xdr:colOff>39062</xdr:colOff>
      <xdr:row>47</xdr:row>
      <xdr:rowOff>231322</xdr:rowOff>
    </xdr:from>
    <xdr:to>
      <xdr:col>13</xdr:col>
      <xdr:colOff>182818</xdr:colOff>
      <xdr:row>47</xdr:row>
      <xdr:rowOff>280543</xdr:rowOff>
    </xdr:to>
    <xdr:cxnSp macro="">
      <xdr:nvCxnSpPr>
        <xdr:cNvPr id="298" name="Straight Connector 297">
          <a:extLst>
            <a:ext uri="{FF2B5EF4-FFF2-40B4-BE49-F238E27FC236}">
              <a16:creationId xmlns:a16="http://schemas.microsoft.com/office/drawing/2014/main" id="{DD8B1DFB-F486-431B-AA93-CC73437A4FBC}"/>
            </a:ext>
          </a:extLst>
        </xdr:cNvPr>
        <xdr:cNvCxnSpPr>
          <a:cxnSpLocks/>
          <a:stCxn id="297" idx="1"/>
          <a:endCxn id="296" idx="3"/>
        </xdr:cNvCxnSpPr>
      </xdr:nvCxnSpPr>
      <xdr:spPr>
        <a:xfrm flipH="1" flipV="1">
          <a:off x="18708062" y="16491858"/>
          <a:ext cx="579185" cy="4922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262536</xdr:colOff>
      <xdr:row>29</xdr:row>
      <xdr:rowOff>25613</xdr:rowOff>
    </xdr:from>
    <xdr:to>
      <xdr:col>3</xdr:col>
      <xdr:colOff>45142</xdr:colOff>
      <xdr:row>29</xdr:row>
      <xdr:rowOff>456318</xdr:rowOff>
    </xdr:to>
    <xdr:sp macro="" textlink="">
      <xdr:nvSpPr>
        <xdr:cNvPr id="303" name="Rectangle 302">
          <a:extLst>
            <a:ext uri="{FF2B5EF4-FFF2-40B4-BE49-F238E27FC236}">
              <a16:creationId xmlns:a16="http://schemas.microsoft.com/office/drawing/2014/main" id="{64685E92-F600-4AC3-ADF8-0C042F356E75}"/>
            </a:ext>
          </a:extLst>
        </xdr:cNvPr>
        <xdr:cNvSpPr/>
      </xdr:nvSpPr>
      <xdr:spPr>
        <a:xfrm>
          <a:off x="602715" y="10816077"/>
          <a:ext cx="2680927" cy="43070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263979</xdr:colOff>
      <xdr:row>26</xdr:row>
      <xdr:rowOff>0</xdr:rowOff>
    </xdr:from>
    <xdr:to>
      <xdr:col>9</xdr:col>
      <xdr:colOff>39062</xdr:colOff>
      <xdr:row>29</xdr:row>
      <xdr:rowOff>40822</xdr:rowOff>
    </xdr:to>
    <xdr:sp macro="" textlink="">
      <xdr:nvSpPr>
        <xdr:cNvPr id="305" name="Rectangle 304">
          <a:extLst>
            <a:ext uri="{FF2B5EF4-FFF2-40B4-BE49-F238E27FC236}">
              <a16:creationId xmlns:a16="http://schemas.microsoft.com/office/drawing/2014/main" id="{07527EC1-9966-4164-9E39-C4C3F1C0E2D0}"/>
            </a:ext>
          </a:extLst>
        </xdr:cNvPr>
        <xdr:cNvSpPr/>
      </xdr:nvSpPr>
      <xdr:spPr>
        <a:xfrm>
          <a:off x="604158" y="8109857"/>
          <a:ext cx="18103904" cy="102053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3</xdr:col>
      <xdr:colOff>3402824</xdr:colOff>
      <xdr:row>26</xdr:row>
      <xdr:rowOff>223157</xdr:rowOff>
    </xdr:from>
    <xdr:ext cx="2768975" cy="1013011"/>
    <xdr:sp macro="" textlink="">
      <xdr:nvSpPr>
        <xdr:cNvPr id="50" name="TextBox 49">
          <a:extLst>
            <a:ext uri="{FF2B5EF4-FFF2-40B4-BE49-F238E27FC236}">
              <a16:creationId xmlns:a16="http://schemas.microsoft.com/office/drawing/2014/main" id="{1F2E1355-34DC-4835-9CAD-3D7ECE828BD4}"/>
            </a:ext>
            <a:ext uri="{147F2762-F138-4A5C-976F-8EAC2B608ADB}">
              <a16:predDERef xmlns:a16="http://schemas.microsoft.com/office/drawing/2014/main" pred="{07527EC1-9966-4164-9E39-C4C3F1C0E2D0}"/>
            </a:ext>
          </a:extLst>
        </xdr:cNvPr>
        <xdr:cNvSpPr txBox="1"/>
      </xdr:nvSpPr>
      <xdr:spPr>
        <a:xfrm>
          <a:off x="6631799" y="9252857"/>
          <a:ext cx="2768975" cy="10130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all "[Note ...</a:t>
          </a:r>
          <a:r>
            <a:rPr lang="en-GB" sz="1100" b="1" baseline="0">
              <a:solidFill>
                <a:schemeClr val="tx1"/>
              </a:solidFill>
              <a:effectLst/>
              <a:latin typeface="+mn-lt"/>
              <a:ea typeface="+mn-ea"/>
              <a:cs typeface="+mn-cs"/>
            </a:rPr>
            <a:t> ]" </a:t>
          </a:r>
          <a:r>
            <a:rPr lang="en-GB" sz="1100" b="1">
              <a:solidFill>
                <a:schemeClr val="tx1"/>
              </a:solidFill>
              <a:effectLst/>
              <a:latin typeface="+mn-lt"/>
              <a:ea typeface="+mn-ea"/>
              <a:cs typeface="+mn-cs"/>
            </a:rPr>
            <a:t>references.</a:t>
          </a:r>
          <a:endParaRPr lang="en-GB">
            <a:effectLst/>
          </a:endParaRPr>
        </a:p>
        <a:p>
          <a:endParaRPr lang="en-GB" sz="1100"/>
        </a:p>
      </xdr:txBody>
    </xdr:sp>
    <xdr:clientData/>
  </xdr:oneCellAnchor>
  <xdr:twoCellAnchor>
    <xdr:from>
      <xdr:col>1</xdr:col>
      <xdr:colOff>263979</xdr:colOff>
      <xdr:row>63</xdr:row>
      <xdr:rowOff>13607</xdr:rowOff>
    </xdr:from>
    <xdr:to>
      <xdr:col>9</xdr:col>
      <xdr:colOff>39062</xdr:colOff>
      <xdr:row>64</xdr:row>
      <xdr:rowOff>1</xdr:rowOff>
    </xdr:to>
    <xdr:sp macro="" textlink="">
      <xdr:nvSpPr>
        <xdr:cNvPr id="323" name="Rectangle 322">
          <a:extLst>
            <a:ext uri="{FF2B5EF4-FFF2-40B4-BE49-F238E27FC236}">
              <a16:creationId xmlns:a16="http://schemas.microsoft.com/office/drawing/2014/main" id="{034D8745-DAAA-4259-A1C0-E30CEE051EE2}"/>
            </a:ext>
          </a:extLst>
        </xdr:cNvPr>
        <xdr:cNvSpPr/>
      </xdr:nvSpPr>
      <xdr:spPr>
        <a:xfrm>
          <a:off x="604158" y="16274143"/>
          <a:ext cx="18103904" cy="435429"/>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13</xdr:col>
      <xdr:colOff>196424</xdr:colOff>
      <xdr:row>62</xdr:row>
      <xdr:rowOff>151515</xdr:rowOff>
    </xdr:from>
    <xdr:ext cx="3641912" cy="802342"/>
    <xdr:sp macro="" textlink="">
      <xdr:nvSpPr>
        <xdr:cNvPr id="324" name="TextBox 323">
          <a:extLst>
            <a:ext uri="{FF2B5EF4-FFF2-40B4-BE49-F238E27FC236}">
              <a16:creationId xmlns:a16="http://schemas.microsoft.com/office/drawing/2014/main" id="{F88B58A2-2C4F-4831-9A76-77218DE1F1D7}"/>
            </a:ext>
          </a:extLst>
        </xdr:cNvPr>
        <xdr:cNvSpPr txBox="1"/>
      </xdr:nvSpPr>
      <xdr:spPr>
        <a:xfrm>
          <a:off x="19300853" y="23011515"/>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Add rows</a:t>
          </a:r>
        </a:p>
      </xdr:txBody>
    </xdr:sp>
    <xdr:clientData/>
  </xdr:oneCellAnchor>
  <xdr:twoCellAnchor>
    <xdr:from>
      <xdr:col>9</xdr:col>
      <xdr:colOff>39062</xdr:colOff>
      <xdr:row>63</xdr:row>
      <xdr:rowOff>117257</xdr:rowOff>
    </xdr:from>
    <xdr:to>
      <xdr:col>13</xdr:col>
      <xdr:colOff>196424</xdr:colOff>
      <xdr:row>63</xdr:row>
      <xdr:rowOff>231322</xdr:rowOff>
    </xdr:to>
    <xdr:cxnSp macro="">
      <xdr:nvCxnSpPr>
        <xdr:cNvPr id="325" name="Straight Connector 324">
          <a:extLst>
            <a:ext uri="{FF2B5EF4-FFF2-40B4-BE49-F238E27FC236}">
              <a16:creationId xmlns:a16="http://schemas.microsoft.com/office/drawing/2014/main" id="{E2A44A76-914E-4342-BC3D-32B04BE2E0B2}"/>
            </a:ext>
          </a:extLst>
        </xdr:cNvPr>
        <xdr:cNvCxnSpPr>
          <a:cxnSpLocks/>
          <a:stCxn id="324" idx="1"/>
          <a:endCxn id="323" idx="3"/>
        </xdr:cNvCxnSpPr>
      </xdr:nvCxnSpPr>
      <xdr:spPr>
        <a:xfrm flipH="1">
          <a:off x="18708062" y="23412686"/>
          <a:ext cx="592791" cy="11406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293591</xdr:colOff>
      <xdr:row>47</xdr:row>
      <xdr:rowOff>305197</xdr:rowOff>
    </xdr:from>
    <xdr:ext cx="2768975" cy="1013011"/>
    <xdr:sp macro="" textlink="">
      <xdr:nvSpPr>
        <xdr:cNvPr id="343" name="TextBox 342">
          <a:extLst>
            <a:ext uri="{FF2B5EF4-FFF2-40B4-BE49-F238E27FC236}">
              <a16:creationId xmlns:a16="http://schemas.microsoft.com/office/drawing/2014/main" id="{0E238431-7AC7-44F9-BBA3-A06D37D03D52}"/>
            </a:ext>
          </a:extLst>
        </xdr:cNvPr>
        <xdr:cNvSpPr txBox="1"/>
      </xdr:nvSpPr>
      <xdr:spPr>
        <a:xfrm>
          <a:off x="7015520" y="16565733"/>
          <a:ext cx="2768975" cy="10130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all "[Note ...</a:t>
          </a:r>
          <a:r>
            <a:rPr lang="en-GB" sz="1100" b="1" baseline="0">
              <a:solidFill>
                <a:schemeClr val="tx1"/>
              </a:solidFill>
              <a:effectLst/>
              <a:latin typeface="+mn-lt"/>
              <a:ea typeface="+mn-ea"/>
              <a:cs typeface="+mn-cs"/>
            </a:rPr>
            <a:t> ]" </a:t>
          </a:r>
          <a:r>
            <a:rPr lang="en-GB" sz="1100" b="1">
              <a:solidFill>
                <a:schemeClr val="tx1"/>
              </a:solidFill>
              <a:effectLst/>
              <a:latin typeface="+mn-lt"/>
              <a:ea typeface="+mn-ea"/>
              <a:cs typeface="+mn-cs"/>
            </a:rPr>
            <a:t>references.</a:t>
          </a:r>
          <a:endParaRPr lang="en-GB">
            <a:effectLst/>
          </a:endParaRPr>
        </a:p>
        <a:p>
          <a:endParaRPr lang="en-GB" sz="1100"/>
        </a:p>
      </xdr:txBody>
    </xdr:sp>
    <xdr:clientData/>
  </xdr:oneCellAnchor>
  <xdr:twoCellAnchor>
    <xdr:from>
      <xdr:col>2</xdr:col>
      <xdr:colOff>0</xdr:colOff>
      <xdr:row>70</xdr:row>
      <xdr:rowOff>0</xdr:rowOff>
    </xdr:from>
    <xdr:to>
      <xdr:col>9</xdr:col>
      <xdr:colOff>60833</xdr:colOff>
      <xdr:row>72</xdr:row>
      <xdr:rowOff>27214</xdr:rowOff>
    </xdr:to>
    <xdr:sp macro="" textlink="">
      <xdr:nvSpPr>
        <xdr:cNvPr id="139" name="Rectangle 138">
          <a:extLst>
            <a:ext uri="{FF2B5EF4-FFF2-40B4-BE49-F238E27FC236}">
              <a16:creationId xmlns:a16="http://schemas.microsoft.com/office/drawing/2014/main" id="{D9DBDC7C-25FF-4DAE-BA27-B5C43564B574}"/>
            </a:ext>
          </a:extLst>
        </xdr:cNvPr>
        <xdr:cNvSpPr/>
      </xdr:nvSpPr>
      <xdr:spPr>
        <a:xfrm>
          <a:off x="625929" y="26833286"/>
          <a:ext cx="18103904" cy="6803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60833</xdr:colOff>
      <xdr:row>71</xdr:row>
      <xdr:rowOff>13608</xdr:rowOff>
    </xdr:from>
    <xdr:to>
      <xdr:col>13</xdr:col>
      <xdr:colOff>158325</xdr:colOff>
      <xdr:row>71</xdr:row>
      <xdr:rowOff>28336</xdr:rowOff>
    </xdr:to>
    <xdr:cxnSp macro="">
      <xdr:nvCxnSpPr>
        <xdr:cNvPr id="140" name="Straight Connector 139">
          <a:extLst>
            <a:ext uri="{FF2B5EF4-FFF2-40B4-BE49-F238E27FC236}">
              <a16:creationId xmlns:a16="http://schemas.microsoft.com/office/drawing/2014/main" id="{399569D2-C09D-4028-AEB5-5D7F4977B4FD}"/>
            </a:ext>
          </a:extLst>
        </xdr:cNvPr>
        <xdr:cNvCxnSpPr>
          <a:cxnSpLocks/>
          <a:stCxn id="141" idx="1"/>
          <a:endCxn id="139" idx="3"/>
        </xdr:cNvCxnSpPr>
      </xdr:nvCxnSpPr>
      <xdr:spPr>
        <a:xfrm flipH="1" flipV="1">
          <a:off x="18729833" y="27173465"/>
          <a:ext cx="532921" cy="1472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158325</xdr:colOff>
      <xdr:row>69</xdr:row>
      <xdr:rowOff>348343</xdr:rowOff>
    </xdr:from>
    <xdr:ext cx="3641912" cy="802342"/>
    <xdr:sp macro="" textlink="">
      <xdr:nvSpPr>
        <xdr:cNvPr id="141" name="TextBox 140">
          <a:extLst>
            <a:ext uri="{FF2B5EF4-FFF2-40B4-BE49-F238E27FC236}">
              <a16:creationId xmlns:a16="http://schemas.microsoft.com/office/drawing/2014/main" id="{41BF0E54-D496-40F8-91B5-0CA1A85FF446}"/>
            </a:ext>
          </a:extLst>
        </xdr:cNvPr>
        <xdr:cNvSpPr txBox="1"/>
      </xdr:nvSpPr>
      <xdr:spPr>
        <a:xfrm>
          <a:off x="19262754" y="26787022"/>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Move this section from below </a:t>
          </a:r>
          <a:r>
            <a:rPr lang="en-GB" sz="1100" b="1">
              <a:solidFill>
                <a:schemeClr val="tx1"/>
              </a:solidFill>
              <a:effectLst/>
              <a:latin typeface="+mn-lt"/>
              <a:ea typeface="+mn-ea"/>
              <a:cs typeface="+mn-cs"/>
            </a:rPr>
            <a:t>(below Ultimate Insurance RIsk)</a:t>
          </a:r>
          <a:endParaRPr lang="en-GB" sz="1100" b="1"/>
        </a:p>
      </xdr:txBody>
    </xdr:sp>
    <xdr:clientData/>
  </xdr:oneCellAnchor>
  <xdr:twoCellAnchor>
    <xdr:from>
      <xdr:col>2</xdr:col>
      <xdr:colOff>0</xdr:colOff>
      <xdr:row>131</xdr:row>
      <xdr:rowOff>5443</xdr:rowOff>
    </xdr:from>
    <xdr:to>
      <xdr:col>9</xdr:col>
      <xdr:colOff>60833</xdr:colOff>
      <xdr:row>133</xdr:row>
      <xdr:rowOff>32657</xdr:rowOff>
    </xdr:to>
    <xdr:sp macro="" textlink="">
      <xdr:nvSpPr>
        <xdr:cNvPr id="145" name="Rectangle 144">
          <a:extLst>
            <a:ext uri="{FF2B5EF4-FFF2-40B4-BE49-F238E27FC236}">
              <a16:creationId xmlns:a16="http://schemas.microsoft.com/office/drawing/2014/main" id="{E26025AE-5BE5-4A47-8D58-85141AC49985}"/>
            </a:ext>
          </a:extLst>
        </xdr:cNvPr>
        <xdr:cNvSpPr/>
      </xdr:nvSpPr>
      <xdr:spPr>
        <a:xfrm>
          <a:off x="625929" y="47480764"/>
          <a:ext cx="18103904" cy="680357"/>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60833</xdr:colOff>
      <xdr:row>132</xdr:row>
      <xdr:rowOff>19050</xdr:rowOff>
    </xdr:from>
    <xdr:to>
      <xdr:col>13</xdr:col>
      <xdr:colOff>348825</xdr:colOff>
      <xdr:row>132</xdr:row>
      <xdr:rowOff>129028</xdr:rowOff>
    </xdr:to>
    <xdr:cxnSp macro="">
      <xdr:nvCxnSpPr>
        <xdr:cNvPr id="153" name="Straight Connector 152">
          <a:extLst>
            <a:ext uri="{FF2B5EF4-FFF2-40B4-BE49-F238E27FC236}">
              <a16:creationId xmlns:a16="http://schemas.microsoft.com/office/drawing/2014/main" id="{785EF252-676B-4080-9E8A-000D0767D708}"/>
            </a:ext>
          </a:extLst>
        </xdr:cNvPr>
        <xdr:cNvCxnSpPr>
          <a:cxnSpLocks/>
          <a:stCxn id="156" idx="1"/>
          <a:endCxn id="145" idx="3"/>
        </xdr:cNvCxnSpPr>
      </xdr:nvCxnSpPr>
      <xdr:spPr>
        <a:xfrm flipH="1" flipV="1">
          <a:off x="18729833" y="47820943"/>
          <a:ext cx="723421" cy="10997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13</xdr:col>
      <xdr:colOff>348825</xdr:colOff>
      <xdr:row>131</xdr:row>
      <xdr:rowOff>54429</xdr:rowOff>
    </xdr:from>
    <xdr:ext cx="3641912" cy="802342"/>
    <xdr:sp macro="" textlink="">
      <xdr:nvSpPr>
        <xdr:cNvPr id="156" name="TextBox 155">
          <a:extLst>
            <a:ext uri="{FF2B5EF4-FFF2-40B4-BE49-F238E27FC236}">
              <a16:creationId xmlns:a16="http://schemas.microsoft.com/office/drawing/2014/main" id="{068F56B6-BD79-4406-AFF4-693B1446BE71}"/>
            </a:ext>
          </a:extLst>
        </xdr:cNvPr>
        <xdr:cNvSpPr txBox="1"/>
      </xdr:nvSpPr>
      <xdr:spPr>
        <a:xfrm>
          <a:off x="19453254" y="47529750"/>
          <a:ext cx="3641912" cy="80234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- 296</a:t>
          </a:r>
        </a:p>
        <a:p>
          <a:endParaRPr lang="en-GB" sz="1100" b="1"/>
        </a:p>
        <a:p>
          <a:r>
            <a:rPr lang="en-GB" sz="1100" b="1"/>
            <a:t>Move this section above (below Ultimate Insurance RIsk)</a:t>
          </a:r>
        </a:p>
      </xdr:txBody>
    </xdr:sp>
    <xdr:clientData/>
  </xdr:oneCellAnchor>
  <xdr:twoCellAnchor>
    <xdr:from>
      <xdr:col>2</xdr:col>
      <xdr:colOff>8165</xdr:colOff>
      <xdr:row>88</xdr:row>
      <xdr:rowOff>299359</xdr:rowOff>
    </xdr:from>
    <xdr:to>
      <xdr:col>9</xdr:col>
      <xdr:colOff>68998</xdr:colOff>
      <xdr:row>90</xdr:row>
      <xdr:rowOff>13609</xdr:rowOff>
    </xdr:to>
    <xdr:sp macro="" textlink="">
      <xdr:nvSpPr>
        <xdr:cNvPr id="157" name="Rectangle 156">
          <a:extLst>
            <a:ext uri="{FF2B5EF4-FFF2-40B4-BE49-F238E27FC236}">
              <a16:creationId xmlns:a16="http://schemas.microsoft.com/office/drawing/2014/main" id="{45F9BA42-CFB6-41E9-BF41-AD776746178B}"/>
            </a:ext>
          </a:extLst>
        </xdr:cNvPr>
        <xdr:cNvSpPr/>
      </xdr:nvSpPr>
      <xdr:spPr>
        <a:xfrm>
          <a:off x="634094" y="34221966"/>
          <a:ext cx="18103904" cy="367393"/>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68998</xdr:colOff>
      <xdr:row>88</xdr:row>
      <xdr:rowOff>44658</xdr:rowOff>
    </xdr:from>
    <xdr:to>
      <xdr:col>13</xdr:col>
      <xdr:colOff>188260</xdr:colOff>
      <xdr:row>89</xdr:row>
      <xdr:rowOff>156485</xdr:rowOff>
    </xdr:to>
    <xdr:cxnSp macro="">
      <xdr:nvCxnSpPr>
        <xdr:cNvPr id="159" name="Straight Connector 158">
          <a:extLst>
            <a:ext uri="{FF2B5EF4-FFF2-40B4-BE49-F238E27FC236}">
              <a16:creationId xmlns:a16="http://schemas.microsoft.com/office/drawing/2014/main" id="{82E8884E-AD9A-4067-ABAD-FF816112E361}"/>
            </a:ext>
          </a:extLst>
        </xdr:cNvPr>
        <xdr:cNvCxnSpPr>
          <a:cxnSpLocks/>
          <a:stCxn id="155" idx="1"/>
          <a:endCxn id="157" idx="3"/>
        </xdr:cNvCxnSpPr>
      </xdr:nvCxnSpPr>
      <xdr:spPr>
        <a:xfrm flipH="1">
          <a:off x="18737998" y="34620408"/>
          <a:ext cx="554691" cy="43839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72</xdr:row>
      <xdr:rowOff>307126</xdr:rowOff>
    </xdr:from>
    <xdr:to>
      <xdr:col>3</xdr:col>
      <xdr:colOff>32817</xdr:colOff>
      <xdr:row>74</xdr:row>
      <xdr:rowOff>7770</xdr:rowOff>
    </xdr:to>
    <xdr:sp macro="" textlink="">
      <xdr:nvSpPr>
        <xdr:cNvPr id="160" name="Rectangle 159">
          <a:extLst>
            <a:ext uri="{FF2B5EF4-FFF2-40B4-BE49-F238E27FC236}">
              <a16:creationId xmlns:a16="http://schemas.microsoft.com/office/drawing/2014/main" id="{2CAE2A7A-E033-4893-97D4-B70DFD297FA2}"/>
            </a:ext>
          </a:extLst>
        </xdr:cNvPr>
        <xdr:cNvSpPr/>
      </xdr:nvSpPr>
      <xdr:spPr>
        <a:xfrm>
          <a:off x="625929" y="27793555"/>
          <a:ext cx="2645388" cy="35378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32817</xdr:colOff>
      <xdr:row>72</xdr:row>
      <xdr:rowOff>261579</xdr:rowOff>
    </xdr:from>
    <xdr:to>
      <xdr:col>4</xdr:col>
      <xdr:colOff>367229</xdr:colOff>
      <xdr:row>73</xdr:row>
      <xdr:rowOff>157448</xdr:rowOff>
    </xdr:to>
    <xdr:cxnSp macro="">
      <xdr:nvCxnSpPr>
        <xdr:cNvPr id="161" name="Straight Connector 160">
          <a:extLst>
            <a:ext uri="{FF2B5EF4-FFF2-40B4-BE49-F238E27FC236}">
              <a16:creationId xmlns:a16="http://schemas.microsoft.com/office/drawing/2014/main" id="{27191AB2-CB17-4E8E-BE56-06242B30668D}"/>
            </a:ext>
          </a:extLst>
        </xdr:cNvPr>
        <xdr:cNvCxnSpPr>
          <a:stCxn id="162" idx="1"/>
          <a:endCxn id="160" idx="3"/>
        </xdr:cNvCxnSpPr>
      </xdr:nvCxnSpPr>
      <xdr:spPr>
        <a:xfrm flipH="1">
          <a:off x="3271317" y="27748008"/>
          <a:ext cx="3817841" cy="22244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367229</xdr:colOff>
      <xdr:row>71</xdr:row>
      <xdr:rowOff>81645</xdr:rowOff>
    </xdr:from>
    <xdr:ext cx="2768975" cy="1013011"/>
    <xdr:sp macro="" textlink="">
      <xdr:nvSpPr>
        <xdr:cNvPr id="162" name="TextBox 161">
          <a:extLst>
            <a:ext uri="{FF2B5EF4-FFF2-40B4-BE49-F238E27FC236}">
              <a16:creationId xmlns:a16="http://schemas.microsoft.com/office/drawing/2014/main" id="{8E83C679-4DBE-4B78-8A56-EF6A1323D5ED}"/>
            </a:ext>
          </a:extLst>
        </xdr:cNvPr>
        <xdr:cNvSpPr txBox="1"/>
      </xdr:nvSpPr>
      <xdr:spPr>
        <a:xfrm>
          <a:off x="7089158" y="27241502"/>
          <a:ext cx="2768975" cy="10130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all "[Note ...</a:t>
          </a:r>
          <a:r>
            <a:rPr lang="en-GB" sz="1100" b="1" baseline="0">
              <a:solidFill>
                <a:schemeClr val="tx1"/>
              </a:solidFill>
              <a:effectLst/>
              <a:latin typeface="+mn-lt"/>
              <a:ea typeface="+mn-ea"/>
              <a:cs typeface="+mn-cs"/>
            </a:rPr>
            <a:t> ]" </a:t>
          </a:r>
          <a:r>
            <a:rPr lang="en-GB" sz="1100" b="1">
              <a:solidFill>
                <a:schemeClr val="tx1"/>
              </a:solidFill>
              <a:effectLst/>
              <a:latin typeface="+mn-lt"/>
              <a:ea typeface="+mn-ea"/>
              <a:cs typeface="+mn-cs"/>
            </a:rPr>
            <a:t>references.</a:t>
          </a:r>
          <a:endParaRPr lang="en-GB">
            <a:effectLst/>
          </a:endParaRPr>
        </a:p>
        <a:p>
          <a:endParaRPr lang="en-GB" sz="1100"/>
        </a:p>
      </xdr:txBody>
    </xdr:sp>
    <xdr:clientData/>
  </xdr:oneCellAnchor>
  <xdr:twoCellAnchor>
    <xdr:from>
      <xdr:col>2</xdr:col>
      <xdr:colOff>0</xdr:colOff>
      <xdr:row>84</xdr:row>
      <xdr:rowOff>307125</xdr:rowOff>
    </xdr:from>
    <xdr:to>
      <xdr:col>3</xdr:col>
      <xdr:colOff>32817</xdr:colOff>
      <xdr:row>86</xdr:row>
      <xdr:rowOff>7768</xdr:rowOff>
    </xdr:to>
    <xdr:sp macro="" textlink="">
      <xdr:nvSpPr>
        <xdr:cNvPr id="172" name="Rectangle 171">
          <a:extLst>
            <a:ext uri="{FF2B5EF4-FFF2-40B4-BE49-F238E27FC236}">
              <a16:creationId xmlns:a16="http://schemas.microsoft.com/office/drawing/2014/main" id="{ABB58C22-5DCA-422D-BE48-9B26A1358F76}"/>
            </a:ext>
          </a:extLst>
        </xdr:cNvPr>
        <xdr:cNvSpPr/>
      </xdr:nvSpPr>
      <xdr:spPr>
        <a:xfrm>
          <a:off x="625929" y="33576589"/>
          <a:ext cx="2645388" cy="353786"/>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32817</xdr:colOff>
      <xdr:row>84</xdr:row>
      <xdr:rowOff>261578</xdr:rowOff>
    </xdr:from>
    <xdr:to>
      <xdr:col>4</xdr:col>
      <xdr:colOff>367229</xdr:colOff>
      <xdr:row>85</xdr:row>
      <xdr:rowOff>157446</xdr:rowOff>
    </xdr:to>
    <xdr:cxnSp macro="">
      <xdr:nvCxnSpPr>
        <xdr:cNvPr id="173" name="Straight Connector 172">
          <a:extLst>
            <a:ext uri="{FF2B5EF4-FFF2-40B4-BE49-F238E27FC236}">
              <a16:creationId xmlns:a16="http://schemas.microsoft.com/office/drawing/2014/main" id="{11915213-3FFC-4AE1-B473-CEC3CA4CFC5C}"/>
            </a:ext>
          </a:extLst>
        </xdr:cNvPr>
        <xdr:cNvCxnSpPr>
          <a:stCxn id="176" idx="1"/>
          <a:endCxn id="172" idx="3"/>
        </xdr:cNvCxnSpPr>
      </xdr:nvCxnSpPr>
      <xdr:spPr>
        <a:xfrm flipH="1">
          <a:off x="3271317" y="33531042"/>
          <a:ext cx="3817841" cy="22244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367229</xdr:colOff>
      <xdr:row>83</xdr:row>
      <xdr:rowOff>244929</xdr:rowOff>
    </xdr:from>
    <xdr:ext cx="2768975" cy="1013011"/>
    <xdr:sp macro="" textlink="">
      <xdr:nvSpPr>
        <xdr:cNvPr id="176" name="TextBox 175">
          <a:extLst>
            <a:ext uri="{FF2B5EF4-FFF2-40B4-BE49-F238E27FC236}">
              <a16:creationId xmlns:a16="http://schemas.microsoft.com/office/drawing/2014/main" id="{30520063-9789-4F06-8249-8D1FD436C480}"/>
            </a:ext>
          </a:extLst>
        </xdr:cNvPr>
        <xdr:cNvSpPr txBox="1"/>
      </xdr:nvSpPr>
      <xdr:spPr>
        <a:xfrm>
          <a:off x="7089158" y="33024536"/>
          <a:ext cx="2768975" cy="10130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- 203</a:t>
          </a:r>
        </a:p>
        <a:p>
          <a:endParaRPr lang="en-GB">
            <a:effectLst/>
          </a:endParaRPr>
        </a:p>
        <a:p>
          <a:r>
            <a:rPr lang="en-GB" sz="1100" b="1">
              <a:solidFill>
                <a:schemeClr val="tx1"/>
              </a:solidFill>
              <a:effectLst/>
              <a:latin typeface="+mn-lt"/>
              <a:ea typeface="+mn-ea"/>
              <a:cs typeface="+mn-cs"/>
            </a:rPr>
            <a:t>Amend all "[Note ...</a:t>
          </a:r>
          <a:r>
            <a:rPr lang="en-GB" sz="1100" b="1" baseline="0">
              <a:solidFill>
                <a:schemeClr val="tx1"/>
              </a:solidFill>
              <a:effectLst/>
              <a:latin typeface="+mn-lt"/>
              <a:ea typeface="+mn-ea"/>
              <a:cs typeface="+mn-cs"/>
            </a:rPr>
            <a:t> ]" </a:t>
          </a:r>
          <a:r>
            <a:rPr lang="en-GB" sz="1100" b="1">
              <a:solidFill>
                <a:schemeClr val="tx1"/>
              </a:solidFill>
              <a:effectLst/>
              <a:latin typeface="+mn-lt"/>
              <a:ea typeface="+mn-ea"/>
              <a:cs typeface="+mn-cs"/>
            </a:rPr>
            <a:t>references.</a:t>
          </a:r>
          <a:endParaRPr lang="en-GB">
            <a:effectLst/>
          </a:endParaRPr>
        </a:p>
        <a:p>
          <a:endParaRPr lang="en-GB" sz="1100"/>
        </a:p>
      </xdr:txBody>
    </xdr:sp>
    <xdr:clientData/>
  </xdr:oneCellAnchor>
  <xdr:oneCellAnchor>
    <xdr:from>
      <xdr:col>4</xdr:col>
      <xdr:colOff>374914</xdr:colOff>
      <xdr:row>121</xdr:row>
      <xdr:rowOff>299356</xdr:rowOff>
    </xdr:from>
    <xdr:ext cx="2768975" cy="1013011"/>
    <xdr:sp macro="" textlink="">
      <xdr:nvSpPr>
        <xdr:cNvPr id="180" name="TextBox 179">
          <a:extLst>
            <a:ext uri="{FF2B5EF4-FFF2-40B4-BE49-F238E27FC236}">
              <a16:creationId xmlns:a16="http://schemas.microsoft.com/office/drawing/2014/main" id="{3AC41366-ED1F-40A1-B48B-4BA8C031C544}"/>
            </a:ext>
          </a:extLst>
        </xdr:cNvPr>
        <xdr:cNvSpPr txBox="1"/>
      </xdr:nvSpPr>
      <xdr:spPr>
        <a:xfrm>
          <a:off x="7096843" y="49230642"/>
          <a:ext cx="2768975" cy="101301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- 297</a:t>
          </a:r>
        </a:p>
        <a:p>
          <a:endParaRPr lang="en-GB">
            <a:effectLst/>
          </a:endParaRPr>
        </a:p>
        <a:p>
          <a:r>
            <a:rPr lang="en-GB" sz="1100" b="1">
              <a:solidFill>
                <a:schemeClr val="tx1"/>
              </a:solidFill>
              <a:effectLst/>
              <a:latin typeface="+mn-lt"/>
              <a:ea typeface="+mn-ea"/>
              <a:cs typeface="+mn-cs"/>
            </a:rPr>
            <a:t>Amend wording. Change from: "Mean vs. SCR Mean" to "1YR Mean vs. USCR Mean".</a:t>
          </a:r>
          <a:endParaRPr lang="en-GB">
            <a:effectLst/>
          </a:endParaRPr>
        </a:p>
        <a:p>
          <a:endParaRPr lang="en-GB" sz="1100"/>
        </a:p>
      </xdr:txBody>
    </xdr:sp>
    <xdr:clientData/>
  </xdr:oneCellAnchor>
  <xdr:twoCellAnchor>
    <xdr:from>
      <xdr:col>1</xdr:col>
      <xdr:colOff>258536</xdr:colOff>
      <xdr:row>121</xdr:row>
      <xdr:rowOff>296235</xdr:rowOff>
    </xdr:from>
    <xdr:to>
      <xdr:col>3</xdr:col>
      <xdr:colOff>41142</xdr:colOff>
      <xdr:row>123</xdr:row>
      <xdr:rowOff>27215</xdr:rowOff>
    </xdr:to>
    <xdr:sp macro="" textlink="">
      <xdr:nvSpPr>
        <xdr:cNvPr id="181" name="Rectangle 180">
          <a:extLst>
            <a:ext uri="{FF2B5EF4-FFF2-40B4-BE49-F238E27FC236}">
              <a16:creationId xmlns:a16="http://schemas.microsoft.com/office/drawing/2014/main" id="{2BF9843C-9042-4DB9-A127-F18E528F8D95}"/>
            </a:ext>
          </a:extLst>
        </xdr:cNvPr>
        <xdr:cNvSpPr/>
      </xdr:nvSpPr>
      <xdr:spPr>
        <a:xfrm>
          <a:off x="598715" y="49690164"/>
          <a:ext cx="2680927" cy="38412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3</xdr:col>
      <xdr:colOff>41142</xdr:colOff>
      <xdr:row>122</xdr:row>
      <xdr:rowOff>161725</xdr:rowOff>
    </xdr:from>
    <xdr:to>
      <xdr:col>4</xdr:col>
      <xdr:colOff>374914</xdr:colOff>
      <xdr:row>123</xdr:row>
      <xdr:rowOff>152720</xdr:rowOff>
    </xdr:to>
    <xdr:cxnSp macro="">
      <xdr:nvCxnSpPr>
        <xdr:cNvPr id="182" name="Straight Connector 181">
          <a:extLst>
            <a:ext uri="{FF2B5EF4-FFF2-40B4-BE49-F238E27FC236}">
              <a16:creationId xmlns:a16="http://schemas.microsoft.com/office/drawing/2014/main" id="{9374A1AD-1E75-4A29-B030-3BF6A886B72D}"/>
            </a:ext>
          </a:extLst>
        </xdr:cNvPr>
        <xdr:cNvCxnSpPr>
          <a:stCxn id="180" idx="1"/>
          <a:endCxn id="181" idx="3"/>
        </xdr:cNvCxnSpPr>
      </xdr:nvCxnSpPr>
      <xdr:spPr>
        <a:xfrm flipH="1" flipV="1">
          <a:off x="3279642" y="49882225"/>
          <a:ext cx="3817201" cy="31756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259978</xdr:colOff>
      <xdr:row>141</xdr:row>
      <xdr:rowOff>276226</xdr:rowOff>
    </xdr:from>
    <xdr:to>
      <xdr:col>3</xdr:col>
      <xdr:colOff>42584</xdr:colOff>
      <xdr:row>143</xdr:row>
      <xdr:rowOff>53788</xdr:rowOff>
    </xdr:to>
    <xdr:sp macro="" textlink="">
      <xdr:nvSpPr>
        <xdr:cNvPr id="184" name="Rectangle 183">
          <a:extLst>
            <a:ext uri="{FF2B5EF4-FFF2-40B4-BE49-F238E27FC236}">
              <a16:creationId xmlns:a16="http://schemas.microsoft.com/office/drawing/2014/main" id="{C7220A73-6A91-420D-A9A5-BBBBCAA87196}"/>
            </a:ext>
          </a:extLst>
        </xdr:cNvPr>
        <xdr:cNvSpPr/>
      </xdr:nvSpPr>
      <xdr:spPr>
        <a:xfrm>
          <a:off x="600157" y="55126619"/>
          <a:ext cx="2680927" cy="43070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242048</xdr:colOff>
      <xdr:row>143</xdr:row>
      <xdr:rowOff>269503</xdr:rowOff>
    </xdr:from>
    <xdr:to>
      <xdr:col>3</xdr:col>
      <xdr:colOff>24654</xdr:colOff>
      <xdr:row>145</xdr:row>
      <xdr:rowOff>47065</xdr:rowOff>
    </xdr:to>
    <xdr:sp macro="" textlink="">
      <xdr:nvSpPr>
        <xdr:cNvPr id="185" name="Rectangle 184">
          <a:extLst>
            <a:ext uri="{FF2B5EF4-FFF2-40B4-BE49-F238E27FC236}">
              <a16:creationId xmlns:a16="http://schemas.microsoft.com/office/drawing/2014/main" id="{301194C2-0A06-48F8-944B-72352D43BA1F}"/>
            </a:ext>
          </a:extLst>
        </xdr:cNvPr>
        <xdr:cNvSpPr/>
      </xdr:nvSpPr>
      <xdr:spPr>
        <a:xfrm>
          <a:off x="582227" y="55773039"/>
          <a:ext cx="2680927" cy="43070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263979</xdr:colOff>
      <xdr:row>30</xdr:row>
      <xdr:rowOff>13608</xdr:rowOff>
    </xdr:from>
    <xdr:to>
      <xdr:col>9</xdr:col>
      <xdr:colOff>40821</xdr:colOff>
      <xdr:row>32</xdr:row>
      <xdr:rowOff>27214</xdr:rowOff>
    </xdr:to>
    <xdr:sp macro="" textlink="">
      <xdr:nvSpPr>
        <xdr:cNvPr id="158" name="Rectangle 157">
          <a:extLst>
            <a:ext uri="{FF2B5EF4-FFF2-40B4-BE49-F238E27FC236}">
              <a16:creationId xmlns:a16="http://schemas.microsoft.com/office/drawing/2014/main" id="{8DC48035-7D91-43EB-8A14-A8A56082C885}"/>
            </a:ext>
          </a:extLst>
        </xdr:cNvPr>
        <xdr:cNvSpPr/>
      </xdr:nvSpPr>
      <xdr:spPr>
        <a:xfrm>
          <a:off x="604158" y="9565822"/>
          <a:ext cx="18105663" cy="93889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9</xdr:col>
      <xdr:colOff>40821</xdr:colOff>
      <xdr:row>29</xdr:row>
      <xdr:rowOff>197064</xdr:rowOff>
    </xdr:from>
    <xdr:to>
      <xdr:col>12</xdr:col>
      <xdr:colOff>441353</xdr:colOff>
      <xdr:row>31</xdr:row>
      <xdr:rowOff>20411</xdr:rowOff>
    </xdr:to>
    <xdr:cxnSp macro="">
      <xdr:nvCxnSpPr>
        <xdr:cNvPr id="163" name="Straight Connector 162">
          <a:extLst>
            <a:ext uri="{FF2B5EF4-FFF2-40B4-BE49-F238E27FC236}">
              <a16:creationId xmlns:a16="http://schemas.microsoft.com/office/drawing/2014/main" id="{F6656C25-F035-4CE0-92FA-ED8468AE9814}"/>
            </a:ext>
          </a:extLst>
        </xdr:cNvPr>
        <xdr:cNvCxnSpPr>
          <a:cxnSpLocks/>
          <a:stCxn id="95" idx="1"/>
          <a:endCxn id="158" idx="3"/>
        </xdr:cNvCxnSpPr>
      </xdr:nvCxnSpPr>
      <xdr:spPr>
        <a:xfrm flipH="1">
          <a:off x="18709821" y="10225528"/>
          <a:ext cx="3530175" cy="74863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1387929</xdr:colOff>
      <xdr:row>22</xdr:row>
      <xdr:rowOff>254654</xdr:rowOff>
    </xdr:from>
    <xdr:to>
      <xdr:col>14</xdr:col>
      <xdr:colOff>160400</xdr:colOff>
      <xdr:row>26</xdr:row>
      <xdr:rowOff>136072</xdr:rowOff>
    </xdr:to>
    <xdr:cxnSp macro="">
      <xdr:nvCxnSpPr>
        <xdr:cNvPr id="186" name="Straight Connector 185">
          <a:extLst>
            <a:ext uri="{FF2B5EF4-FFF2-40B4-BE49-F238E27FC236}">
              <a16:creationId xmlns:a16="http://schemas.microsoft.com/office/drawing/2014/main" id="{8BA111FE-6041-4ACF-BF15-D878F08EF6A0}"/>
            </a:ext>
          </a:extLst>
        </xdr:cNvPr>
        <xdr:cNvCxnSpPr>
          <a:cxnSpLocks/>
          <a:stCxn id="187" idx="1"/>
          <a:endCxn id="5" idx="0"/>
        </xdr:cNvCxnSpPr>
      </xdr:nvCxnSpPr>
      <xdr:spPr>
        <a:xfrm flipH="1">
          <a:off x="13090072" y="7520868"/>
          <a:ext cx="6787078" cy="166395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14</xdr:col>
      <xdr:colOff>160400</xdr:colOff>
      <xdr:row>19</xdr:row>
      <xdr:rowOff>60270</xdr:rowOff>
    </xdr:from>
    <xdr:ext cx="2768975" cy="1858337"/>
    <xdr:sp macro="" textlink="">
      <xdr:nvSpPr>
        <xdr:cNvPr id="187" name="TextBox 186">
          <a:extLst>
            <a:ext uri="{FF2B5EF4-FFF2-40B4-BE49-F238E27FC236}">
              <a16:creationId xmlns:a16="http://schemas.microsoft.com/office/drawing/2014/main" id="{BCB25515-8877-4533-B51A-EAEF285A6020}"/>
            </a:ext>
          </a:extLst>
        </xdr:cNvPr>
        <xdr:cNvSpPr txBox="1"/>
      </xdr:nvSpPr>
      <xdr:spPr>
        <a:xfrm>
          <a:off x="19877150" y="6591699"/>
          <a:ext cx="2768975" cy="185833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- 298</a:t>
          </a:r>
        </a:p>
        <a:p>
          <a:endParaRPr lang="en-GB">
            <a:effectLst/>
          </a:endParaRPr>
        </a:p>
        <a:p>
          <a:r>
            <a:rPr lang="en-GB" sz="1100" b="1">
              <a:solidFill>
                <a:schemeClr val="tx1"/>
              </a:solidFill>
              <a:effectLst/>
              <a:latin typeface="+mn-lt"/>
              <a:ea typeface="+mn-ea"/>
              <a:cs typeface="+mn-cs"/>
            </a:rPr>
            <a:t>Amend</a:t>
          </a:r>
          <a:r>
            <a:rPr lang="en-GB" sz="1100" b="1" baseline="0">
              <a:solidFill>
                <a:schemeClr val="tx1"/>
              </a:solidFill>
              <a:effectLst/>
              <a:latin typeface="+mn-lt"/>
              <a:ea typeface="+mn-ea"/>
              <a:cs typeface="+mn-cs"/>
            </a:rPr>
            <a:t> formula. Need to test MDC in testing environment to check all are working correctly.</a:t>
          </a:r>
          <a:endParaRPr lang="en-GB">
            <a:effectLst/>
          </a:endParaRPr>
        </a:p>
        <a:p>
          <a:endParaRPr lang="en-GB" sz="1100"/>
        </a:p>
        <a:p>
          <a:r>
            <a:rPr lang="en-GB" sz="1100"/>
            <a:t>SEE SEPARATE</a:t>
          </a:r>
          <a:r>
            <a:rPr lang="en-GB" sz="1100" baseline="0"/>
            <a:t> TAB: "600 formulae"</a:t>
          </a:r>
          <a:endParaRPr lang="en-GB" sz="1100"/>
        </a:p>
      </xdr:txBody>
    </xdr:sp>
    <xdr:clientData/>
  </xdr:oneCellAnchor>
  <xdr:twoCellAnchor>
    <xdr:from>
      <xdr:col>3</xdr:col>
      <xdr:colOff>0</xdr:colOff>
      <xdr:row>6</xdr:row>
      <xdr:rowOff>162485</xdr:rowOff>
    </xdr:from>
    <xdr:to>
      <xdr:col>5</xdr:col>
      <xdr:colOff>51227</xdr:colOff>
      <xdr:row>8</xdr:row>
      <xdr:rowOff>40900</xdr:rowOff>
    </xdr:to>
    <xdr:sp macro="" textlink="">
      <xdr:nvSpPr>
        <xdr:cNvPr id="169" name="Rectangle 168">
          <a:extLst>
            <a:ext uri="{FF2B5EF4-FFF2-40B4-BE49-F238E27FC236}">
              <a16:creationId xmlns:a16="http://schemas.microsoft.com/office/drawing/2014/main" id="{C9137603-0361-4981-9477-1C33E2E88E7F}"/>
            </a:ext>
          </a:extLst>
        </xdr:cNvPr>
        <xdr:cNvSpPr/>
      </xdr:nvSpPr>
      <xdr:spPr>
        <a:xfrm>
          <a:off x="3238500" y="1808949"/>
          <a:ext cx="7018084" cy="89895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51227</xdr:colOff>
      <xdr:row>7</xdr:row>
      <xdr:rowOff>394246</xdr:rowOff>
    </xdr:from>
    <xdr:to>
      <xdr:col>5</xdr:col>
      <xdr:colOff>1033180</xdr:colOff>
      <xdr:row>9</xdr:row>
      <xdr:rowOff>108858</xdr:rowOff>
    </xdr:to>
    <xdr:cxnSp macro="">
      <xdr:nvCxnSpPr>
        <xdr:cNvPr id="170" name="Straight Connector 169">
          <a:extLst>
            <a:ext uri="{FF2B5EF4-FFF2-40B4-BE49-F238E27FC236}">
              <a16:creationId xmlns:a16="http://schemas.microsoft.com/office/drawing/2014/main" id="{FA34D836-DCBA-4360-9DFB-FBFCB45FD830}"/>
            </a:ext>
          </a:extLst>
        </xdr:cNvPr>
        <xdr:cNvCxnSpPr>
          <a:stCxn id="96" idx="1"/>
          <a:endCxn id="169" idx="3"/>
        </xdr:cNvCxnSpPr>
      </xdr:nvCxnSpPr>
      <xdr:spPr>
        <a:xfrm flipH="1" flipV="1">
          <a:off x="10256584" y="2258425"/>
          <a:ext cx="981953" cy="844004"/>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2544535</xdr:colOff>
      <xdr:row>21</xdr:row>
      <xdr:rowOff>219635</xdr:rowOff>
    </xdr:from>
    <xdr:to>
      <xdr:col>5</xdr:col>
      <xdr:colOff>40340</xdr:colOff>
      <xdr:row>23</xdr:row>
      <xdr:rowOff>70836</xdr:rowOff>
    </xdr:to>
    <xdr:sp macro="" textlink="">
      <xdr:nvSpPr>
        <xdr:cNvPr id="171" name="Rectangle 170">
          <a:extLst>
            <a:ext uri="{FF2B5EF4-FFF2-40B4-BE49-F238E27FC236}">
              <a16:creationId xmlns:a16="http://schemas.microsoft.com/office/drawing/2014/main" id="{AAC35D45-A3D8-428C-9D9D-52EBB8748FCB}"/>
            </a:ext>
          </a:extLst>
        </xdr:cNvPr>
        <xdr:cNvSpPr/>
      </xdr:nvSpPr>
      <xdr:spPr>
        <a:xfrm>
          <a:off x="3170464" y="7240921"/>
          <a:ext cx="7075233" cy="89895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40340</xdr:colOff>
      <xdr:row>9</xdr:row>
      <xdr:rowOff>108858</xdr:rowOff>
    </xdr:from>
    <xdr:to>
      <xdr:col>5</xdr:col>
      <xdr:colOff>1033180</xdr:colOff>
      <xdr:row>22</xdr:row>
      <xdr:rowOff>424183</xdr:rowOff>
    </xdr:to>
    <xdr:cxnSp macro="">
      <xdr:nvCxnSpPr>
        <xdr:cNvPr id="175" name="Straight Connector 174">
          <a:extLst>
            <a:ext uri="{FF2B5EF4-FFF2-40B4-BE49-F238E27FC236}">
              <a16:creationId xmlns:a16="http://schemas.microsoft.com/office/drawing/2014/main" id="{9AAE26D5-9191-4C89-BD42-9F2C6F255759}"/>
            </a:ext>
          </a:extLst>
        </xdr:cNvPr>
        <xdr:cNvCxnSpPr>
          <a:stCxn id="96" idx="1"/>
          <a:endCxn id="171" idx="3"/>
        </xdr:cNvCxnSpPr>
      </xdr:nvCxnSpPr>
      <xdr:spPr>
        <a:xfrm flipH="1">
          <a:off x="10245697" y="3102429"/>
          <a:ext cx="992840" cy="458796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2437437</xdr:colOff>
      <xdr:row>15</xdr:row>
      <xdr:rowOff>68035</xdr:rowOff>
    </xdr:from>
    <xdr:ext cx="3155098" cy="898072"/>
    <xdr:sp macro="" textlink="">
      <xdr:nvSpPr>
        <xdr:cNvPr id="164" name="TextBox 163">
          <a:extLst>
            <a:ext uri="{FF2B5EF4-FFF2-40B4-BE49-F238E27FC236}">
              <a16:creationId xmlns:a16="http://schemas.microsoft.com/office/drawing/2014/main" id="{E90EA7A1-ACB1-42BC-898D-9FF0B6CB084E}"/>
            </a:ext>
          </a:extLst>
        </xdr:cNvPr>
        <xdr:cNvSpPr txBox="1"/>
      </xdr:nvSpPr>
      <xdr:spPr>
        <a:xfrm>
          <a:off x="15636366" y="5374821"/>
          <a:ext cx="3155098" cy="89807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- 29</a:t>
          </a:r>
        </a:p>
        <a:p>
          <a:endParaRPr lang="en-GB" sz="1100" b="0"/>
        </a:p>
        <a:p>
          <a:r>
            <a:rPr lang="en-GB" sz="1100" b="0"/>
            <a:t>Change wording of headers.</a:t>
          </a:r>
        </a:p>
      </xdr:txBody>
    </xdr:sp>
    <xdr:clientData/>
  </xdr:oneCellAnchor>
  <xdr:twoCellAnchor>
    <xdr:from>
      <xdr:col>5</xdr:col>
      <xdr:colOff>43543</xdr:colOff>
      <xdr:row>21</xdr:row>
      <xdr:rowOff>235963</xdr:rowOff>
    </xdr:from>
    <xdr:to>
      <xdr:col>8</xdr:col>
      <xdr:colOff>13607</xdr:colOff>
      <xdr:row>23</xdr:row>
      <xdr:rowOff>87164</xdr:rowOff>
    </xdr:to>
    <xdr:sp macro="" textlink="">
      <xdr:nvSpPr>
        <xdr:cNvPr id="168" name="Rectangle 167">
          <a:extLst>
            <a:ext uri="{FF2B5EF4-FFF2-40B4-BE49-F238E27FC236}">
              <a16:creationId xmlns:a16="http://schemas.microsoft.com/office/drawing/2014/main" id="{89DCD78E-0ECF-464C-92D6-7DF65C6FACA4}"/>
            </a:ext>
          </a:extLst>
        </xdr:cNvPr>
        <xdr:cNvSpPr/>
      </xdr:nvSpPr>
      <xdr:spPr>
        <a:xfrm>
          <a:off x="10248900" y="7257249"/>
          <a:ext cx="5698671" cy="89895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13607</xdr:colOff>
      <xdr:row>17</xdr:row>
      <xdr:rowOff>312964</xdr:rowOff>
    </xdr:from>
    <xdr:to>
      <xdr:col>8</xdr:col>
      <xdr:colOff>1279951</xdr:colOff>
      <xdr:row>22</xdr:row>
      <xdr:rowOff>440511</xdr:rowOff>
    </xdr:to>
    <xdr:cxnSp macro="">
      <xdr:nvCxnSpPr>
        <xdr:cNvPr id="177" name="Straight Connector 176">
          <a:extLst>
            <a:ext uri="{FF2B5EF4-FFF2-40B4-BE49-F238E27FC236}">
              <a16:creationId xmlns:a16="http://schemas.microsoft.com/office/drawing/2014/main" id="{9E8A69AD-7473-48D3-95F8-A7CC17B79FB8}"/>
            </a:ext>
          </a:extLst>
        </xdr:cNvPr>
        <xdr:cNvCxnSpPr>
          <a:stCxn id="164" idx="2"/>
          <a:endCxn id="168" idx="3"/>
        </xdr:cNvCxnSpPr>
      </xdr:nvCxnSpPr>
      <xdr:spPr>
        <a:xfrm flipH="1">
          <a:off x="15947571" y="6272893"/>
          <a:ext cx="1266344" cy="143383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40822</xdr:colOff>
      <xdr:row>26</xdr:row>
      <xdr:rowOff>136072</xdr:rowOff>
    </xdr:from>
    <xdr:to>
      <xdr:col>8</xdr:col>
      <xdr:colOff>0</xdr:colOff>
      <xdr:row>33</xdr:row>
      <xdr:rowOff>122465</xdr:rowOff>
    </xdr:to>
    <xdr:sp macro="" textlink="">
      <xdr:nvSpPr>
        <xdr:cNvPr id="5" name="Arrow: Down 4">
          <a:extLst>
            <a:ext uri="{FF2B5EF4-FFF2-40B4-BE49-F238E27FC236}">
              <a16:creationId xmlns:a16="http://schemas.microsoft.com/office/drawing/2014/main" id="{32994879-DBE1-4E43-80E0-0459EF26E1C7}"/>
            </a:ext>
          </a:extLst>
        </xdr:cNvPr>
        <xdr:cNvSpPr/>
      </xdr:nvSpPr>
      <xdr:spPr>
        <a:xfrm>
          <a:off x="10246179" y="9184822"/>
          <a:ext cx="5687785" cy="2680607"/>
        </a:xfrm>
        <a:prstGeom prst="downArrow">
          <a:avLst>
            <a:gd name="adj1" fmla="val 50000"/>
            <a:gd name="adj2" fmla="val 62281"/>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GB" sz="1800">
              <a:solidFill>
                <a:srgbClr val="FF0000"/>
              </a:solidFill>
            </a:rPr>
            <a:t>See "600 formulae" tab</a:t>
          </a:r>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457200</xdr:rowOff>
    </xdr:to>
    <xdr:pic>
      <xdr:nvPicPr>
        <xdr:cNvPr id="2" name="Picture 1">
          <a:extLst>
            <a:ext uri="{FF2B5EF4-FFF2-40B4-BE49-F238E27FC236}">
              <a16:creationId xmlns:a16="http://schemas.microsoft.com/office/drawing/2014/main" id="{95A2D23F-EE09-48E4-A66B-CBC6E2115E2D}"/>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5</xdr:col>
      <xdr:colOff>65150</xdr:colOff>
      <xdr:row>7</xdr:row>
      <xdr:rowOff>27215</xdr:rowOff>
    </xdr:from>
    <xdr:to>
      <xdr:col>8</xdr:col>
      <xdr:colOff>27214</xdr:colOff>
      <xdr:row>21</xdr:row>
      <xdr:rowOff>231322</xdr:rowOff>
    </xdr:to>
    <xdr:grpSp>
      <xdr:nvGrpSpPr>
        <xdr:cNvPr id="3" name="Group 2">
          <a:extLst>
            <a:ext uri="{FF2B5EF4-FFF2-40B4-BE49-F238E27FC236}">
              <a16:creationId xmlns:a16="http://schemas.microsoft.com/office/drawing/2014/main" id="{9595BDE9-F90A-4B7E-AD15-043884217E9A}"/>
            </a:ext>
          </a:extLst>
        </xdr:cNvPr>
        <xdr:cNvGrpSpPr/>
      </xdr:nvGrpSpPr>
      <xdr:grpSpPr>
        <a:xfrm>
          <a:off x="10270507" y="1891394"/>
          <a:ext cx="7650100" cy="5361214"/>
          <a:chOff x="10270507" y="1891394"/>
          <a:chExt cx="7255493" cy="4762499"/>
        </a:xfrm>
      </xdr:grpSpPr>
      <xdr:sp macro="" textlink="">
        <xdr:nvSpPr>
          <xdr:cNvPr id="145" name="TextBox 144">
            <a:extLst>
              <a:ext uri="{FF2B5EF4-FFF2-40B4-BE49-F238E27FC236}">
                <a16:creationId xmlns:a16="http://schemas.microsoft.com/office/drawing/2014/main" id="{2EDCF890-246F-465A-BF17-FB7D612A75D6}"/>
              </a:ext>
            </a:extLst>
          </xdr:cNvPr>
          <xdr:cNvSpPr txBox="1"/>
        </xdr:nvSpPr>
        <xdr:spPr>
          <a:xfrm>
            <a:off x="10270507" y="1891394"/>
            <a:ext cx="7255493" cy="2217964"/>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LCR Issue - 298</a:t>
            </a:r>
          </a:p>
          <a:p>
            <a:endParaRPr lang="en-GB">
              <a:effectLst/>
            </a:endParaRPr>
          </a:p>
          <a:p>
            <a:r>
              <a:rPr lang="en-GB" sz="1100" b="1">
                <a:solidFill>
                  <a:schemeClr val="tx1"/>
                </a:solidFill>
                <a:effectLst/>
                <a:latin typeface="+mn-lt"/>
                <a:ea typeface="+mn-ea"/>
                <a:cs typeface="+mn-cs"/>
              </a:rPr>
              <a:t>Amend</a:t>
            </a:r>
            <a:r>
              <a:rPr lang="en-GB" sz="1100" b="1" baseline="0">
                <a:solidFill>
                  <a:schemeClr val="tx1"/>
                </a:solidFill>
                <a:effectLst/>
                <a:latin typeface="+mn-lt"/>
                <a:ea typeface="+mn-ea"/>
                <a:cs typeface="+mn-cs"/>
              </a:rPr>
              <a:t> formula. Need to test MDC in testing environment to check all are working correctly.</a:t>
            </a:r>
            <a:endParaRPr lang="en-GB">
              <a:effectLst/>
            </a:endParaRPr>
          </a:p>
          <a:p>
            <a:endParaRPr lang="en-GB" sz="1100"/>
          </a:p>
          <a:p>
            <a:r>
              <a:rPr lang="en-GB" sz="1100" b="0"/>
              <a:t>1. The references and fornulae</a:t>
            </a:r>
            <a:r>
              <a:rPr lang="en-GB" sz="1100" b="0" baseline="0"/>
              <a:t> below are as per Excel cells in this worksheet, NOT MDC cell references.</a:t>
            </a:r>
          </a:p>
          <a:p>
            <a:r>
              <a:rPr lang="en-GB" sz="1100" b="0" baseline="0"/>
              <a:t>2. All formulae have been included, regardless of whether they are new / amended / pre-existing.</a:t>
            </a:r>
            <a:r>
              <a:rPr lang="en-GB" sz="1100" b="0" i="0" u="none" strike="noStrike">
                <a:solidFill>
                  <a:schemeClr val="tx1"/>
                </a:solidFill>
                <a:effectLst/>
                <a:latin typeface="+mn-lt"/>
                <a:ea typeface="+mn-ea"/>
                <a:cs typeface="+mn-cs"/>
              </a:rPr>
              <a:t> </a:t>
            </a:r>
          </a:p>
          <a:p>
            <a:r>
              <a:rPr lang="en-GB" sz="1100" b="0" i="0" u="none" strike="noStrike" baseline="0">
                <a:solidFill>
                  <a:schemeClr val="tx1"/>
                </a:solidFill>
                <a:effectLst/>
                <a:latin typeface="+mn-lt"/>
                <a:ea typeface="+mn-ea"/>
                <a:cs typeface="+mn-cs"/>
              </a:rPr>
              <a:t>3. colour of cells have been amended too, so light grey is no formula, dark grey means there is a formula</a:t>
            </a:r>
            <a:endParaRPr lang="en-GB" sz="1100" b="0" baseline="0"/>
          </a:p>
          <a:p>
            <a:r>
              <a:rPr lang="en-GB" sz="1100" b="0" baseline="0"/>
              <a:t>4. Blank cell denotes no formula.</a:t>
            </a:r>
          </a:p>
          <a:p>
            <a:r>
              <a:rPr lang="en-GB" sz="1100" b="0" baseline="0"/>
              <a:t>5. Please also note changes to the hidden columns K to M</a:t>
            </a:r>
          </a:p>
          <a:p>
            <a:r>
              <a:rPr lang="en-GB" sz="1100" b="0" baseline="0"/>
              <a:t>	a) change of wording to ID#8</a:t>
            </a:r>
          </a:p>
          <a:p>
            <a:r>
              <a:rPr lang="en-GB" sz="1100" b="0" baseline="0"/>
              <a:t>	b) 4x new IDs, #12-#15</a:t>
            </a:r>
          </a:p>
          <a:p>
            <a:r>
              <a:rPr lang="en-GB" sz="1100" b="0" baseline="0"/>
              <a:t>6. rows 14 and 17 have been unhidden, so the hidden </a:t>
            </a:r>
            <a:r>
              <a:rPr lang="en-GB" sz="1100" b="0" baseline="0">
                <a:solidFill>
                  <a:schemeClr val="tx1"/>
                </a:solidFill>
                <a:effectLst/>
                <a:latin typeface="+mn-lt"/>
                <a:ea typeface="+mn-ea"/>
                <a:cs typeface="+mn-cs"/>
              </a:rPr>
              <a:t>columns K to M</a:t>
            </a:r>
            <a:r>
              <a:rPr lang="en-GB" sz="1100" b="0" baseline="0"/>
              <a:t> can be viewed. These rows are due to be removed so should be treated as if they are hidden..</a:t>
            </a:r>
          </a:p>
          <a:p>
            <a:endParaRPr lang="en-GB" sz="1100" b="0"/>
          </a:p>
        </xdr:txBody>
      </xdr:sp>
      <xdr:sp macro="" textlink="">
        <xdr:nvSpPr>
          <xdr:cNvPr id="155" name="Arrow: Down 154">
            <a:extLst>
              <a:ext uri="{FF2B5EF4-FFF2-40B4-BE49-F238E27FC236}">
                <a16:creationId xmlns:a16="http://schemas.microsoft.com/office/drawing/2014/main" id="{A16EFC28-CA9D-4245-9E5A-E97F267D4C05}"/>
              </a:ext>
            </a:extLst>
          </xdr:cNvPr>
          <xdr:cNvSpPr/>
        </xdr:nvSpPr>
        <xdr:spPr>
          <a:xfrm>
            <a:off x="10382250" y="4259036"/>
            <a:ext cx="7102929" cy="2394857"/>
          </a:xfrm>
          <a:prstGeom prst="downArrow">
            <a:avLst>
              <a:gd name="adj1" fmla="val 50000"/>
              <a:gd name="adj2" fmla="val 76316"/>
            </a:avLst>
          </a:prstGeom>
          <a:solidFill>
            <a:srgbClr val="FFFF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GB" sz="1800">
              <a:solidFill>
                <a:srgbClr val="FF0000"/>
              </a:solidFill>
            </a:endParaRPr>
          </a:p>
        </xdr:txBody>
      </xdr:sp>
    </xdr:grpSp>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457200</xdr:rowOff>
    </xdr:to>
    <xdr:pic>
      <xdr:nvPicPr>
        <xdr:cNvPr id="2" name="Picture 1">
          <a:extLst>
            <a:ext uri="{FF2B5EF4-FFF2-40B4-BE49-F238E27FC236}">
              <a16:creationId xmlns:a16="http://schemas.microsoft.com/office/drawing/2014/main" id="{EBC09D3E-BC01-43BB-8B2B-0C53CD7FB3F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847725</xdr:colOff>
      <xdr:row>8</xdr:row>
      <xdr:rowOff>11906</xdr:rowOff>
    </xdr:from>
    <xdr:to>
      <xdr:col>10</xdr:col>
      <xdr:colOff>28575</xdr:colOff>
      <xdr:row>9</xdr:row>
      <xdr:rowOff>0</xdr:rowOff>
    </xdr:to>
    <xdr:sp macro="" textlink="">
      <xdr:nvSpPr>
        <xdr:cNvPr id="2" name="Rectangle 1">
          <a:extLst>
            <a:ext uri="{FF2B5EF4-FFF2-40B4-BE49-F238E27FC236}">
              <a16:creationId xmlns:a16="http://schemas.microsoft.com/office/drawing/2014/main" id="{4536DF4C-0961-4556-99BB-BE7CB8BBD073}"/>
            </a:ext>
          </a:extLst>
        </xdr:cNvPr>
        <xdr:cNvSpPr/>
      </xdr:nvSpPr>
      <xdr:spPr>
        <a:xfrm>
          <a:off x="847725" y="3500437"/>
          <a:ext cx="15456694" cy="36909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339259</xdr:colOff>
      <xdr:row>4</xdr:row>
      <xdr:rowOff>353546</xdr:rowOff>
    </xdr:from>
    <xdr:ext cx="4061291" cy="1371600"/>
    <xdr:sp macro="" textlink="">
      <xdr:nvSpPr>
        <xdr:cNvPr id="3" name="TextBox 2">
          <a:extLst>
            <a:ext uri="{FF2B5EF4-FFF2-40B4-BE49-F238E27FC236}">
              <a16:creationId xmlns:a16="http://schemas.microsoft.com/office/drawing/2014/main" id="{7F3CF220-5675-4273-9572-2E7675512118}"/>
            </a:ext>
          </a:extLst>
        </xdr:cNvPr>
        <xdr:cNvSpPr txBox="1"/>
      </xdr:nvSpPr>
      <xdr:spPr>
        <a:xfrm>
          <a:off x="13674259" y="2134721"/>
          <a:ext cx="4061291" cy="137160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284</a:t>
          </a:r>
        </a:p>
        <a:p>
          <a:endParaRPr lang="en-GB" sz="1100" b="1" baseline="0"/>
        </a:p>
        <a:p>
          <a:r>
            <a:rPr lang="en-GB" sz="1100" b="1" baseline="0"/>
            <a:t>Add 2 new warnings, as per two new cells: A2a and B2a, Management Adjustments, One-Year and Ultimate.</a:t>
          </a:r>
        </a:p>
      </xdr:txBody>
    </xdr:sp>
    <xdr:clientData/>
  </xdr:oneCellAnchor>
  <xdr:twoCellAnchor>
    <xdr:from>
      <xdr:col>10</xdr:col>
      <xdr:colOff>28575</xdr:colOff>
      <xdr:row>4</xdr:row>
      <xdr:rowOff>200025</xdr:rowOff>
    </xdr:from>
    <xdr:to>
      <xdr:col>10</xdr:col>
      <xdr:colOff>339259</xdr:colOff>
      <xdr:row>6</xdr:row>
      <xdr:rowOff>86846</xdr:rowOff>
    </xdr:to>
    <xdr:cxnSp macro="">
      <xdr:nvCxnSpPr>
        <xdr:cNvPr id="4" name="Straight Connector 3">
          <a:extLst>
            <a:ext uri="{FF2B5EF4-FFF2-40B4-BE49-F238E27FC236}">
              <a16:creationId xmlns:a16="http://schemas.microsoft.com/office/drawing/2014/main" id="{0276BECB-A651-4AF9-B0A2-CE25DF7AD51A}"/>
            </a:ext>
          </a:extLst>
        </xdr:cNvPr>
        <xdr:cNvCxnSpPr>
          <a:stCxn id="5" idx="3"/>
          <a:endCxn id="3" idx="1"/>
        </xdr:cNvCxnSpPr>
      </xdr:nvCxnSpPr>
      <xdr:spPr>
        <a:xfrm>
          <a:off x="16304419" y="1974056"/>
          <a:ext cx="310684" cy="83932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847725</xdr:colOff>
      <xdr:row>4</xdr:row>
      <xdr:rowOff>19050</xdr:rowOff>
    </xdr:from>
    <xdr:to>
      <xdr:col>10</xdr:col>
      <xdr:colOff>28575</xdr:colOff>
      <xdr:row>5</xdr:row>
      <xdr:rowOff>0</xdr:rowOff>
    </xdr:to>
    <xdr:sp macro="" textlink="">
      <xdr:nvSpPr>
        <xdr:cNvPr id="5" name="Rectangle 4">
          <a:extLst>
            <a:ext uri="{FF2B5EF4-FFF2-40B4-BE49-F238E27FC236}">
              <a16:creationId xmlns:a16="http://schemas.microsoft.com/office/drawing/2014/main" id="{FBB10F81-C738-49A6-B4CC-0FF4B0622316}"/>
            </a:ext>
          </a:extLst>
        </xdr:cNvPr>
        <xdr:cNvSpPr/>
      </xdr:nvSpPr>
      <xdr:spPr>
        <a:xfrm>
          <a:off x="847725" y="1793081"/>
          <a:ext cx="15456694" cy="36195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28575</xdr:colOff>
      <xdr:row>6</xdr:row>
      <xdr:rowOff>86846</xdr:rowOff>
    </xdr:from>
    <xdr:to>
      <xdr:col>10</xdr:col>
      <xdr:colOff>339259</xdr:colOff>
      <xdr:row>8</xdr:row>
      <xdr:rowOff>196453</xdr:rowOff>
    </xdr:to>
    <xdr:cxnSp macro="">
      <xdr:nvCxnSpPr>
        <xdr:cNvPr id="6" name="Straight Connector 5">
          <a:extLst>
            <a:ext uri="{FF2B5EF4-FFF2-40B4-BE49-F238E27FC236}">
              <a16:creationId xmlns:a16="http://schemas.microsoft.com/office/drawing/2014/main" id="{91B4A752-65D6-46F1-91A7-407F2C935173}"/>
            </a:ext>
          </a:extLst>
        </xdr:cNvPr>
        <xdr:cNvCxnSpPr>
          <a:stCxn id="2" idx="3"/>
          <a:endCxn id="3" idx="1"/>
        </xdr:cNvCxnSpPr>
      </xdr:nvCxnSpPr>
      <xdr:spPr>
        <a:xfrm flipV="1">
          <a:off x="16304419" y="2813377"/>
          <a:ext cx="310684" cy="87160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779791</xdr:colOff>
      <xdr:row>0</xdr:row>
      <xdr:rowOff>74940</xdr:rowOff>
    </xdr:from>
    <xdr:ext cx="2089616" cy="806122"/>
    <xdr:sp macro="" textlink="">
      <xdr:nvSpPr>
        <xdr:cNvPr id="9" name="TextBox 8">
          <a:extLst>
            <a:ext uri="{FF2B5EF4-FFF2-40B4-BE49-F238E27FC236}">
              <a16:creationId xmlns:a16="http://schemas.microsoft.com/office/drawing/2014/main" id="{DF7A39DC-B636-4D21-BEC6-39EDB4E9CDA8}"/>
            </a:ext>
          </a:extLst>
        </xdr:cNvPr>
        <xdr:cNvSpPr txBox="1"/>
      </xdr:nvSpPr>
      <xdr:spPr>
        <a:xfrm>
          <a:off x="10542916" y="74940"/>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457200</xdr:rowOff>
    </xdr:to>
    <xdr:pic>
      <xdr:nvPicPr>
        <xdr:cNvPr id="2" name="Picture 1">
          <a:extLst>
            <a:ext uri="{FF2B5EF4-FFF2-40B4-BE49-F238E27FC236}">
              <a16:creationId xmlns:a16="http://schemas.microsoft.com/office/drawing/2014/main" id="{AB34D4D5-3E9F-468C-96BD-314D2F6DD527}"/>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7</xdr:col>
      <xdr:colOff>738187</xdr:colOff>
      <xdr:row>0</xdr:row>
      <xdr:rowOff>83343</xdr:rowOff>
    </xdr:from>
    <xdr:ext cx="2089616" cy="806122"/>
    <xdr:sp macro="" textlink="">
      <xdr:nvSpPr>
        <xdr:cNvPr id="2" name="TextBox 1">
          <a:extLst>
            <a:ext uri="{FF2B5EF4-FFF2-40B4-BE49-F238E27FC236}">
              <a16:creationId xmlns:a16="http://schemas.microsoft.com/office/drawing/2014/main" id="{9A2EB052-2A02-465F-BF26-632F524ADFC8}"/>
            </a:ext>
          </a:extLst>
        </xdr:cNvPr>
        <xdr:cNvSpPr txBox="1"/>
      </xdr:nvSpPr>
      <xdr:spPr>
        <a:xfrm>
          <a:off x="10501312" y="83343"/>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762000</xdr:colOff>
      <xdr:row>2</xdr:row>
      <xdr:rowOff>38100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4</xdr:col>
      <xdr:colOff>2257425</xdr:colOff>
      <xdr:row>67</xdr:row>
      <xdr:rowOff>180974</xdr:rowOff>
    </xdr:from>
    <xdr:ext cx="2552700" cy="609013"/>
    <xdr:sp macro="" textlink="">
      <xdr:nvSpPr>
        <xdr:cNvPr id="6" name="TextBox 5">
          <a:extLst>
            <a:ext uri="{FF2B5EF4-FFF2-40B4-BE49-F238E27FC236}">
              <a16:creationId xmlns:a16="http://schemas.microsoft.com/office/drawing/2014/main" id="{D533E4E3-C967-486D-B4B3-2E260D92957B}"/>
            </a:ext>
          </a:extLst>
        </xdr:cNvPr>
        <xdr:cNvSpPr txBox="1"/>
      </xdr:nvSpPr>
      <xdr:spPr>
        <a:xfrm>
          <a:off x="3314700" y="22821899"/>
          <a:ext cx="2552700" cy="60901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LCR Issue - 21</a:t>
          </a:r>
        </a:p>
        <a:p>
          <a:endParaRPr lang="en-GB" sz="1100" b="1"/>
        </a:p>
        <a:p>
          <a:r>
            <a:rPr lang="en-GB" sz="1100" b="1"/>
            <a:t>Delete wording so cell is blank</a:t>
          </a:r>
          <a:r>
            <a:rPr lang="en-GB" sz="1100" b="1" i="0" u="none" strike="noStrike">
              <a:solidFill>
                <a:schemeClr val="tx1"/>
              </a:solidFill>
              <a:effectLst/>
              <a:latin typeface="+mn-lt"/>
              <a:ea typeface="+mn-ea"/>
              <a:cs typeface="+mn-cs"/>
            </a:rPr>
            <a:t>.</a:t>
          </a:r>
          <a:endParaRPr lang="en-GB" sz="1100"/>
        </a:p>
      </xdr:txBody>
    </xdr:sp>
    <xdr:clientData/>
  </xdr:oneCellAnchor>
  <xdr:twoCellAnchor>
    <xdr:from>
      <xdr:col>5</xdr:col>
      <xdr:colOff>0</xdr:colOff>
      <xdr:row>60</xdr:row>
      <xdr:rowOff>361950</xdr:rowOff>
    </xdr:from>
    <xdr:to>
      <xdr:col>5</xdr:col>
      <xdr:colOff>809625</xdr:colOff>
      <xdr:row>67</xdr:row>
      <xdr:rowOff>180974</xdr:rowOff>
    </xdr:to>
    <xdr:cxnSp macro="">
      <xdr:nvCxnSpPr>
        <xdr:cNvPr id="7" name="Straight Connector 6">
          <a:extLst>
            <a:ext uri="{FF2B5EF4-FFF2-40B4-BE49-F238E27FC236}">
              <a16:creationId xmlns:a16="http://schemas.microsoft.com/office/drawing/2014/main" id="{424CA98F-B5EF-427A-A3E5-3DA7F2EFCE06}"/>
            </a:ext>
          </a:extLst>
        </xdr:cNvPr>
        <xdr:cNvCxnSpPr>
          <a:stCxn id="8" idx="3"/>
          <a:endCxn id="6" idx="0"/>
        </xdr:cNvCxnSpPr>
      </xdr:nvCxnSpPr>
      <xdr:spPr>
        <a:xfrm>
          <a:off x="3781425" y="20897850"/>
          <a:ext cx="809625" cy="192404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xdr:col>
      <xdr:colOff>200025</xdr:colOff>
      <xdr:row>60</xdr:row>
      <xdr:rowOff>9525</xdr:rowOff>
    </xdr:from>
    <xdr:ext cx="3276600" cy="704850"/>
    <xdr:sp macro="" textlink="">
      <xdr:nvSpPr>
        <xdr:cNvPr id="8" name="TextBox 7">
          <a:extLst>
            <a:ext uri="{FF2B5EF4-FFF2-40B4-BE49-F238E27FC236}">
              <a16:creationId xmlns:a16="http://schemas.microsoft.com/office/drawing/2014/main" id="{BE15D941-41BC-45CA-9283-3BC0D4AEF0D5}"/>
            </a:ext>
          </a:extLst>
        </xdr:cNvPr>
        <xdr:cNvSpPr txBox="1"/>
      </xdr:nvSpPr>
      <xdr:spPr>
        <a:xfrm>
          <a:off x="504825" y="20164425"/>
          <a:ext cx="3276600" cy="704850"/>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352425</xdr:colOff>
      <xdr:row>66</xdr:row>
      <xdr:rowOff>95249</xdr:rowOff>
    </xdr:from>
    <xdr:ext cx="2362200" cy="609013"/>
    <xdr:sp macro="" textlink="">
      <xdr:nvSpPr>
        <xdr:cNvPr id="15" name="TextBox 14">
          <a:extLst>
            <a:ext uri="{FF2B5EF4-FFF2-40B4-BE49-F238E27FC236}">
              <a16:creationId xmlns:a16="http://schemas.microsoft.com/office/drawing/2014/main" id="{4B98205E-B133-4CA1-AD2F-C3D7DEA9F505}"/>
            </a:ext>
          </a:extLst>
        </xdr:cNvPr>
        <xdr:cNvSpPr txBox="1"/>
      </xdr:nvSpPr>
      <xdr:spPr>
        <a:xfrm>
          <a:off x="866775" y="22526624"/>
          <a:ext cx="2362200" cy="609013"/>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LCR Issue - 21</a:t>
          </a:r>
        </a:p>
        <a:p>
          <a:endParaRPr lang="en-GB" sz="1100" b="1"/>
        </a:p>
        <a:p>
          <a:r>
            <a:rPr lang="en-GB" sz="1100" b="1"/>
            <a:t>Add "(Note 311.5") to the end</a:t>
          </a:r>
          <a:endParaRPr lang="en-GB" sz="1100"/>
        </a:p>
      </xdr:txBody>
    </xdr:sp>
    <xdr:clientData/>
  </xdr:oneCellAnchor>
  <xdr:twoCellAnchor>
    <xdr:from>
      <xdr:col>4</xdr:col>
      <xdr:colOff>990600</xdr:colOff>
      <xdr:row>63</xdr:row>
      <xdr:rowOff>19050</xdr:rowOff>
    </xdr:from>
    <xdr:to>
      <xdr:col>4</xdr:col>
      <xdr:colOff>1090613</xdr:colOff>
      <xdr:row>66</xdr:row>
      <xdr:rowOff>95249</xdr:rowOff>
    </xdr:to>
    <xdr:cxnSp macro="">
      <xdr:nvCxnSpPr>
        <xdr:cNvPr id="16" name="Straight Connector 15">
          <a:extLst>
            <a:ext uri="{FF2B5EF4-FFF2-40B4-BE49-F238E27FC236}">
              <a16:creationId xmlns:a16="http://schemas.microsoft.com/office/drawing/2014/main" id="{611C4A08-DE08-4820-B0C3-33F342E97047}"/>
            </a:ext>
          </a:extLst>
        </xdr:cNvPr>
        <xdr:cNvCxnSpPr>
          <a:stCxn id="17" idx="2"/>
          <a:endCxn id="15" idx="0"/>
        </xdr:cNvCxnSpPr>
      </xdr:nvCxnSpPr>
      <xdr:spPr>
        <a:xfrm flipH="1">
          <a:off x="2047875" y="21650325"/>
          <a:ext cx="100013" cy="876299"/>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3</xdr:col>
      <xdr:colOff>0</xdr:colOff>
      <xdr:row>62</xdr:row>
      <xdr:rowOff>0</xdr:rowOff>
    </xdr:from>
    <xdr:ext cx="3267075" cy="400050"/>
    <xdr:sp macro="" textlink="">
      <xdr:nvSpPr>
        <xdr:cNvPr id="17" name="TextBox 16">
          <a:extLst>
            <a:ext uri="{FF2B5EF4-FFF2-40B4-BE49-F238E27FC236}">
              <a16:creationId xmlns:a16="http://schemas.microsoft.com/office/drawing/2014/main" id="{632E37D7-3952-47F4-85EC-2C5D095F4AF1}"/>
            </a:ext>
          </a:extLst>
        </xdr:cNvPr>
        <xdr:cNvSpPr txBox="1"/>
      </xdr:nvSpPr>
      <xdr:spPr>
        <a:xfrm>
          <a:off x="514350" y="21250275"/>
          <a:ext cx="3267075" cy="400050"/>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9</xdr:col>
      <xdr:colOff>1135589</xdr:colOff>
      <xdr:row>49</xdr:row>
      <xdr:rowOff>137584</xdr:rowOff>
    </xdr:from>
    <xdr:ext cx="6877051" cy="5482166"/>
    <xdr:sp macro="" textlink="">
      <xdr:nvSpPr>
        <xdr:cNvPr id="12" name="TextBox 11">
          <a:extLst>
            <a:ext uri="{FF2B5EF4-FFF2-40B4-BE49-F238E27FC236}">
              <a16:creationId xmlns:a16="http://schemas.microsoft.com/office/drawing/2014/main" id="{F8062123-F711-46CE-AE78-7224174D9FAB}"/>
            </a:ext>
          </a:extLst>
        </xdr:cNvPr>
        <xdr:cNvSpPr txBox="1"/>
      </xdr:nvSpPr>
      <xdr:spPr>
        <a:xfrm>
          <a:off x="11083922" y="16520584"/>
          <a:ext cx="6877051" cy="548216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endParaRPr lang="en-GB" sz="1100" b="1"/>
        </a:p>
        <a:p>
          <a:r>
            <a:rPr lang="en-GB" sz="1100" b="1"/>
            <a:t>Increment new pure year for new modelling year LCR.</a:t>
          </a:r>
        </a:p>
        <a:p>
          <a:endParaRPr lang="en-GB" sz="1100" b="0"/>
        </a:p>
        <a:p>
          <a:r>
            <a:rPr lang="en-GB" sz="1100" b="1" baseline="0">
              <a:solidFill>
                <a:schemeClr val="tx1"/>
              </a:solidFill>
              <a:effectLst/>
              <a:latin typeface="+mn-lt"/>
              <a:ea typeface="+mn-ea"/>
              <a:cs typeface="+mn-cs"/>
            </a:rPr>
            <a:t>In Validations tab, Validation Expressions and Rules with hardcoded year (i.e. 2020) will need to be amended to show 2021, where there is a Pure Year hard coded in the expression:</a:t>
          </a:r>
        </a:p>
        <a:p>
          <a:endParaRPr lang="en-GB" sz="1100" b="1" u="none" baseline="0">
            <a:solidFill>
              <a:schemeClr val="tx1"/>
            </a:solidFill>
            <a:effectLst/>
            <a:latin typeface="+mn-lt"/>
            <a:ea typeface="+mn-ea"/>
            <a:cs typeface="+mn-cs"/>
          </a:endParaRPr>
        </a:p>
        <a:p>
          <a:r>
            <a:rPr lang="en-GB" sz="1100" b="1" u="none" baseline="0">
              <a:solidFill>
                <a:schemeClr val="tx1"/>
              </a:solidFill>
              <a:effectLst/>
              <a:latin typeface="+mn-lt"/>
              <a:ea typeface="+mn-ea"/>
              <a:cs typeface="+mn-cs"/>
            </a:rPr>
            <a:t>V31144</a:t>
          </a:r>
        </a:p>
        <a:p>
          <a:r>
            <a:rPr lang="en-GB" sz="1100" b="1" u="none" baseline="0">
              <a:solidFill>
                <a:schemeClr val="tx1"/>
              </a:solidFill>
              <a:effectLst/>
              <a:latin typeface="+mn-lt"/>
              <a:ea typeface="+mn-ea"/>
              <a:cs typeface="+mn-cs"/>
            </a:rPr>
            <a:t>V31146</a:t>
          </a:r>
        </a:p>
        <a:p>
          <a:r>
            <a:rPr lang="en-GB" sz="1100" b="1" u="none" baseline="0">
              <a:solidFill>
                <a:schemeClr val="tx1"/>
              </a:solidFill>
              <a:effectLst/>
              <a:latin typeface="+mn-lt"/>
              <a:ea typeface="+mn-ea"/>
              <a:cs typeface="+mn-cs"/>
            </a:rPr>
            <a:t>V31147</a:t>
          </a:r>
        </a:p>
        <a:p>
          <a:r>
            <a:rPr lang="en-GB" sz="1100" b="1" u="none" baseline="0">
              <a:solidFill>
                <a:schemeClr val="tx1"/>
              </a:solidFill>
              <a:effectLst/>
              <a:latin typeface="+mn-lt"/>
              <a:ea typeface="+mn-ea"/>
              <a:cs typeface="+mn-cs"/>
            </a:rPr>
            <a:t>V31148</a:t>
          </a:r>
        </a:p>
        <a:p>
          <a:r>
            <a:rPr lang="en-GB" sz="1100" b="1" u="none" baseline="0">
              <a:solidFill>
                <a:schemeClr val="tx1"/>
              </a:solidFill>
              <a:effectLst/>
              <a:latin typeface="+mn-lt"/>
              <a:ea typeface="+mn-ea"/>
              <a:cs typeface="+mn-cs"/>
            </a:rPr>
            <a:t>V31149</a:t>
          </a:r>
        </a:p>
        <a:p>
          <a:endParaRPr lang="en-GB" sz="1100" b="0"/>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1. Add new row for Pure Year 2021:</a:t>
          </a:r>
          <a:endParaRPr lang="en-GB">
            <a:effectLst/>
          </a:endParaRPr>
        </a:p>
        <a:p>
          <a:r>
            <a:rPr lang="en-GB" sz="1100" b="0"/>
            <a:t>	a. Apply calculation to Col I (=312.2 H)</a:t>
          </a:r>
        </a:p>
        <a:p>
          <a:r>
            <a:rPr lang="en-GB" sz="1100" b="0"/>
            <a:t>	b. Apply Validation to Col J (V31144:</a:t>
          </a:r>
          <a:r>
            <a:rPr lang="en-GB" sz="1100" b="0" baseline="0"/>
            <a:t> v: if &lt;&gt; 0 &amp; 012 ULO = No)</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t>	c. </a:t>
          </a:r>
          <a:r>
            <a:rPr lang="en-GB" sz="1100" b="0">
              <a:solidFill>
                <a:schemeClr val="tx1"/>
              </a:solidFill>
              <a:effectLst/>
              <a:latin typeface="+mn-lt"/>
              <a:ea typeface="+mn-ea"/>
              <a:cs typeface="+mn-cs"/>
            </a:rPr>
            <a:t>Apply Validation to Col K (V31149:</a:t>
          </a:r>
          <a:r>
            <a:rPr lang="en-GB" sz="1100" b="0" baseline="0">
              <a:solidFill>
                <a:schemeClr val="tx1"/>
              </a:solidFill>
              <a:effectLst/>
              <a:latin typeface="+mn-lt"/>
              <a:ea typeface="+mn-ea"/>
              <a:cs typeface="+mn-cs"/>
            </a:rPr>
            <a:t> v: if &lt;&gt; 0 &amp; 012 ULO = No)</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t>	d. </a:t>
          </a:r>
          <a:r>
            <a:rPr lang="en-GB" sz="1100" b="0">
              <a:solidFill>
                <a:schemeClr val="tx1"/>
              </a:solidFill>
              <a:effectLst/>
              <a:latin typeface="+mn-lt"/>
              <a:ea typeface="+mn-ea"/>
              <a:cs typeface="+mn-cs"/>
            </a:rPr>
            <a:t>Apply Validation to Col K (V31148:</a:t>
          </a:r>
          <a:r>
            <a:rPr lang="en-GB" sz="1100" b="0" baseline="0">
              <a:solidFill>
                <a:schemeClr val="tx1"/>
              </a:solidFill>
              <a:effectLst/>
              <a:latin typeface="+mn-lt"/>
              <a:ea typeface="+mn-ea"/>
              <a:cs typeface="+mn-cs"/>
            </a:rPr>
            <a:t> w: if = 0 &amp; 012 ULO = Yes)</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e. Apply calculation to Col L (= I + J + K)</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2. Amend cols I, J, K in 2020 row:</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a. Amend calculation to Col I (change</a:t>
          </a:r>
          <a:r>
            <a:rPr lang="en-GB" sz="1100" b="0" baseline="0">
              <a:solidFill>
                <a:schemeClr val="tx1"/>
              </a:solidFill>
              <a:effectLst/>
              <a:latin typeface="+mn-lt"/>
              <a:ea typeface="+mn-ea"/>
              <a:cs typeface="+mn-cs"/>
            </a:rPr>
            <a:t> from </a:t>
          </a:r>
          <a:r>
            <a:rPr lang="en-GB" sz="1100" b="0">
              <a:solidFill>
                <a:schemeClr val="tx1"/>
              </a:solidFill>
              <a:effectLst/>
              <a:latin typeface="+mn-lt"/>
              <a:ea typeface="+mn-ea"/>
              <a:cs typeface="+mn-cs"/>
            </a:rPr>
            <a:t>=312.2 H to =312.1 H 2020)</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b. Delete Validation to Col J (V31144:</a:t>
          </a:r>
          <a:r>
            <a:rPr lang="en-GB" sz="1100" b="0" baseline="0">
              <a:solidFill>
                <a:schemeClr val="tx1"/>
              </a:solidFill>
              <a:effectLst/>
              <a:latin typeface="+mn-lt"/>
              <a:ea typeface="+mn-ea"/>
              <a:cs typeface="+mn-cs"/>
            </a:rPr>
            <a:t> v: if &lt;&gt; 0 &amp; 012 ULO = No)</a:t>
          </a:r>
          <a:endParaRPr lang="en-GB">
            <a:effectLst/>
          </a:endParaRPr>
        </a:p>
        <a:p>
          <a:pPr eaLnBrk="1" fontAlgn="auto" latinLnBrk="0" hangingPunct="1"/>
          <a:r>
            <a:rPr lang="en-GB" sz="1100" b="0" baseline="0">
              <a:solidFill>
                <a:schemeClr val="tx1"/>
              </a:solidFill>
              <a:effectLst/>
              <a:latin typeface="+mn-lt"/>
              <a:ea typeface="+mn-ea"/>
              <a:cs typeface="+mn-cs"/>
            </a:rPr>
            <a:t>	c. </a:t>
          </a:r>
          <a:r>
            <a:rPr lang="en-GB" sz="1100" b="0">
              <a:solidFill>
                <a:schemeClr val="tx1"/>
              </a:solidFill>
              <a:effectLst/>
              <a:latin typeface="+mn-lt"/>
              <a:ea typeface="+mn-ea"/>
              <a:cs typeface="+mn-cs"/>
            </a:rPr>
            <a:t>Delete Validation to Col K (V31149:</a:t>
          </a:r>
          <a:r>
            <a:rPr lang="en-GB" sz="1100" b="0" baseline="0">
              <a:solidFill>
                <a:schemeClr val="tx1"/>
              </a:solidFill>
              <a:effectLst/>
              <a:latin typeface="+mn-lt"/>
              <a:ea typeface="+mn-ea"/>
              <a:cs typeface="+mn-cs"/>
            </a:rPr>
            <a:t> v: if &lt;&gt; 0 &amp; 012 ULO = No)</a:t>
          </a:r>
          <a:endParaRPr lang="en-GB">
            <a:effectLst/>
          </a:endParaRPr>
        </a:p>
        <a:p>
          <a:pPr eaLnBrk="1" fontAlgn="auto" latinLnBrk="0" hangingPunct="1"/>
          <a:r>
            <a:rPr lang="en-GB" sz="1100" b="0">
              <a:solidFill>
                <a:schemeClr val="tx1"/>
              </a:solidFill>
              <a:effectLst/>
              <a:latin typeface="+mn-lt"/>
              <a:ea typeface="+mn-ea"/>
              <a:cs typeface="+mn-cs"/>
            </a:rPr>
            <a:t>	d. Delete Validation to Col K (V31148:</a:t>
          </a:r>
          <a:r>
            <a:rPr lang="en-GB" sz="1100" b="0" baseline="0">
              <a:solidFill>
                <a:schemeClr val="tx1"/>
              </a:solidFill>
              <a:effectLst/>
              <a:latin typeface="+mn-lt"/>
              <a:ea typeface="+mn-ea"/>
              <a:cs typeface="+mn-cs"/>
            </a:rPr>
            <a:t> w: if = 0 &amp; 012 ULO = Yes)</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3. Amend col K in 2018 row:</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a. Amend Validation to Col K (change</a:t>
          </a:r>
          <a:r>
            <a:rPr lang="en-GB" sz="1100" b="0" baseline="0">
              <a:solidFill>
                <a:schemeClr val="tx1"/>
              </a:solidFill>
              <a:effectLst/>
              <a:latin typeface="+mn-lt"/>
              <a:ea typeface="+mn-ea"/>
              <a:cs typeface="+mn-cs"/>
            </a:rPr>
            <a:t> from </a:t>
          </a:r>
          <a:r>
            <a:rPr lang="en-GB" sz="1100" b="0">
              <a:solidFill>
                <a:schemeClr val="tx1"/>
              </a:solidFill>
              <a:effectLst/>
              <a:latin typeface="+mn-lt"/>
              <a:ea typeface="+mn-ea"/>
              <a:cs typeface="+mn-cs"/>
            </a:rPr>
            <a:t>V31146:</a:t>
          </a:r>
          <a:r>
            <a:rPr lang="en-GB" sz="1100" b="0" baseline="0">
              <a:solidFill>
                <a:schemeClr val="tx1"/>
              </a:solidFill>
              <a:effectLst/>
              <a:latin typeface="+mn-lt"/>
              <a:ea typeface="+mn-ea"/>
              <a:cs typeface="+mn-cs"/>
            </a:rPr>
            <a:t> w: if -ve to V31147: w: if &lt;&gt; 0)</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tx1"/>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tx1"/>
              </a:solidFill>
              <a:effectLst/>
              <a:latin typeface="Calibri" panose="020F0502020204030204" pitchFamily="34" charset="0"/>
              <a:ea typeface="+mn-ea"/>
              <a:cs typeface="Calibri" panose="020F0502020204030204" pitchFamily="34" charset="0"/>
            </a:rPr>
            <a:t>• </a:t>
          </a:r>
          <a:r>
            <a:rPr lang="en-GB" sz="1100" b="0" baseline="0">
              <a:solidFill>
                <a:schemeClr val="tx1"/>
              </a:solidFill>
              <a:effectLst/>
              <a:latin typeface="+mn-lt"/>
              <a:ea typeface="+mn-ea"/>
              <a:cs typeface="+mn-cs"/>
            </a:rPr>
            <a:t>2a. is reliant on the new row in form 312 (Issue #301) being built first. This new row will have </a:t>
          </a:r>
          <a:r>
            <a:rPr lang="en-GB" sz="1100" b="1" baseline="0">
              <a:solidFill>
                <a:schemeClr val="tx1"/>
              </a:solidFill>
              <a:effectLst/>
              <a:latin typeface="+mn-lt"/>
              <a:ea typeface="+mn-ea"/>
              <a:cs typeface="+mn-cs"/>
            </a:rPr>
            <a:t>312.1 H 2020</a:t>
          </a:r>
          <a:r>
            <a:rPr lang="en-GB" sz="1100" b="0" baseline="0">
              <a:solidFill>
                <a:schemeClr val="tx1"/>
              </a:solidFill>
              <a:effectLst/>
              <a:latin typeface="+mn-lt"/>
              <a:ea typeface="+mn-ea"/>
              <a:cs typeface="+mn-cs"/>
            </a:rPr>
            <a:t>.</a:t>
          </a:r>
        </a:p>
      </xdr:txBody>
    </xdr:sp>
    <xdr:clientData/>
  </xdr:oneCellAnchor>
  <xdr:oneCellAnchor>
    <xdr:from>
      <xdr:col>5</xdr:col>
      <xdr:colOff>19050</xdr:colOff>
      <xdr:row>56</xdr:row>
      <xdr:rowOff>371475</xdr:rowOff>
    </xdr:from>
    <xdr:ext cx="4676775" cy="523875"/>
    <xdr:sp macro="" textlink="">
      <xdr:nvSpPr>
        <xdr:cNvPr id="14" name="TextBox 13">
          <a:extLst>
            <a:ext uri="{FF2B5EF4-FFF2-40B4-BE49-F238E27FC236}">
              <a16:creationId xmlns:a16="http://schemas.microsoft.com/office/drawing/2014/main" id="{026CAA67-9B7C-4F24-A794-57B7500DE783}"/>
            </a:ext>
          </a:extLst>
        </xdr:cNvPr>
        <xdr:cNvSpPr txBox="1"/>
      </xdr:nvSpPr>
      <xdr:spPr>
        <a:xfrm>
          <a:off x="3800475" y="19373850"/>
          <a:ext cx="4676775" cy="523875"/>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oneCellAnchor>
    <xdr:from>
      <xdr:col>3</xdr:col>
      <xdr:colOff>0</xdr:colOff>
      <xdr:row>58</xdr:row>
      <xdr:rowOff>19050</xdr:rowOff>
    </xdr:from>
    <xdr:ext cx="9448800" cy="523875"/>
    <xdr:sp macro="" textlink="">
      <xdr:nvSpPr>
        <xdr:cNvPr id="24" name="TextBox 23">
          <a:extLst>
            <a:ext uri="{FF2B5EF4-FFF2-40B4-BE49-F238E27FC236}">
              <a16:creationId xmlns:a16="http://schemas.microsoft.com/office/drawing/2014/main" id="{C7D0B5C8-9F5B-46F2-A86F-8393F6A9869B}"/>
            </a:ext>
          </a:extLst>
        </xdr:cNvPr>
        <xdr:cNvSpPr txBox="1"/>
      </xdr:nvSpPr>
      <xdr:spPr>
        <a:xfrm>
          <a:off x="514350" y="19783425"/>
          <a:ext cx="9448800" cy="523875"/>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9</xdr:col>
      <xdr:colOff>19050</xdr:colOff>
      <xdr:row>56</xdr:row>
      <xdr:rowOff>211667</xdr:rowOff>
    </xdr:from>
    <xdr:to>
      <xdr:col>9</xdr:col>
      <xdr:colOff>1135589</xdr:colOff>
      <xdr:row>58</xdr:row>
      <xdr:rowOff>280988</xdr:rowOff>
    </xdr:to>
    <xdr:cxnSp macro="">
      <xdr:nvCxnSpPr>
        <xdr:cNvPr id="21" name="Straight Connector 20">
          <a:extLst>
            <a:ext uri="{FF2B5EF4-FFF2-40B4-BE49-F238E27FC236}">
              <a16:creationId xmlns:a16="http://schemas.microsoft.com/office/drawing/2014/main" id="{D6B75D4D-D854-4DFD-BE6F-427A869C9CE0}"/>
            </a:ext>
          </a:extLst>
        </xdr:cNvPr>
        <xdr:cNvCxnSpPr>
          <a:cxnSpLocks/>
          <a:stCxn id="24" idx="3"/>
          <a:endCxn id="12" idx="1"/>
        </xdr:cNvCxnSpPr>
      </xdr:nvCxnSpPr>
      <xdr:spPr>
        <a:xfrm flipV="1">
          <a:off x="9967383" y="19261667"/>
          <a:ext cx="1116539" cy="97948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28575</xdr:colOff>
      <xdr:row>56</xdr:row>
      <xdr:rowOff>211667</xdr:rowOff>
    </xdr:from>
    <xdr:to>
      <xdr:col>9</xdr:col>
      <xdr:colOff>1135589</xdr:colOff>
      <xdr:row>57</xdr:row>
      <xdr:rowOff>252413</xdr:rowOff>
    </xdr:to>
    <xdr:cxnSp macro="">
      <xdr:nvCxnSpPr>
        <xdr:cNvPr id="51" name="Straight Connector 50">
          <a:extLst>
            <a:ext uri="{FF2B5EF4-FFF2-40B4-BE49-F238E27FC236}">
              <a16:creationId xmlns:a16="http://schemas.microsoft.com/office/drawing/2014/main" id="{2C0C7176-3C18-469D-BDF7-E49EED3F85F4}"/>
            </a:ext>
          </a:extLst>
        </xdr:cNvPr>
        <xdr:cNvCxnSpPr>
          <a:cxnSpLocks/>
          <a:stCxn id="14" idx="3"/>
          <a:endCxn id="12" idx="1"/>
        </xdr:cNvCxnSpPr>
      </xdr:nvCxnSpPr>
      <xdr:spPr>
        <a:xfrm flipV="1">
          <a:off x="8474075" y="19261667"/>
          <a:ext cx="2609847" cy="42174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0</xdr:colOff>
      <xdr:row>55</xdr:row>
      <xdr:rowOff>0</xdr:rowOff>
    </xdr:from>
    <xdr:ext cx="1524000" cy="400049"/>
    <xdr:sp macro="" textlink="">
      <xdr:nvSpPr>
        <xdr:cNvPr id="54" name="TextBox 53">
          <a:extLst>
            <a:ext uri="{FF2B5EF4-FFF2-40B4-BE49-F238E27FC236}">
              <a16:creationId xmlns:a16="http://schemas.microsoft.com/office/drawing/2014/main" id="{F22AAABE-583F-47A2-B230-4826ADF92AEC}"/>
            </a:ext>
          </a:extLst>
        </xdr:cNvPr>
        <xdr:cNvSpPr txBox="1"/>
      </xdr:nvSpPr>
      <xdr:spPr>
        <a:xfrm>
          <a:off x="6943725" y="18621375"/>
          <a:ext cx="1524000" cy="400049"/>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xdr:from>
      <xdr:col>8</xdr:col>
      <xdr:colOff>21167</xdr:colOff>
      <xdr:row>55</xdr:row>
      <xdr:rowOff>200025</xdr:rowOff>
    </xdr:from>
    <xdr:to>
      <xdr:col>9</xdr:col>
      <xdr:colOff>1135589</xdr:colOff>
      <xdr:row>56</xdr:row>
      <xdr:rowOff>211667</xdr:rowOff>
    </xdr:to>
    <xdr:cxnSp macro="">
      <xdr:nvCxnSpPr>
        <xdr:cNvPr id="64" name="Straight Connector 63">
          <a:extLst>
            <a:ext uri="{FF2B5EF4-FFF2-40B4-BE49-F238E27FC236}">
              <a16:creationId xmlns:a16="http://schemas.microsoft.com/office/drawing/2014/main" id="{319C4DB9-452C-4CE7-86E4-0FBA9615ECF0}"/>
            </a:ext>
          </a:extLst>
        </xdr:cNvPr>
        <xdr:cNvCxnSpPr>
          <a:cxnSpLocks/>
          <a:stCxn id="54" idx="3"/>
          <a:endCxn id="12" idx="1"/>
        </xdr:cNvCxnSpPr>
      </xdr:nvCxnSpPr>
      <xdr:spPr>
        <a:xfrm>
          <a:off x="8466667" y="18869025"/>
          <a:ext cx="2617255" cy="39264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9525</xdr:rowOff>
    </xdr:to>
    <xdr:pic>
      <xdr:nvPicPr>
        <xdr:cNvPr id="2" name="Picture 1" descr="clear">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 name="Picture 2" descr="clea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4" name="Picture 3" descr="clea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5" name="Picture 9" descr="clear">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6" name="Picture 10" descr="clear">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7" name="Picture 11" descr="clear">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8" name="Picture 12" descr="clear">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9" name="Picture 13" descr="clear">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10" name="Picture 9" descr="clear">
          <a:extLst>
            <a:ext uri="{FF2B5EF4-FFF2-40B4-BE49-F238E27FC236}">
              <a16:creationId xmlns:a16="http://schemas.microsoft.com/office/drawing/2014/main" id="{1089A948-43AA-44CC-80EA-81BEC50C7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1" name="Picture 10" descr="clear">
          <a:extLst>
            <a:ext uri="{FF2B5EF4-FFF2-40B4-BE49-F238E27FC236}">
              <a16:creationId xmlns:a16="http://schemas.microsoft.com/office/drawing/2014/main" id="{88ED61FB-56EA-4AFA-949E-4A71724E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2" name="Picture 11" descr="clear">
          <a:extLst>
            <a:ext uri="{FF2B5EF4-FFF2-40B4-BE49-F238E27FC236}">
              <a16:creationId xmlns:a16="http://schemas.microsoft.com/office/drawing/2014/main" id="{33FE6BD5-8F37-4038-B116-51DA1AC49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3" name="Picture 12" descr="clear">
          <a:extLst>
            <a:ext uri="{FF2B5EF4-FFF2-40B4-BE49-F238E27FC236}">
              <a16:creationId xmlns:a16="http://schemas.microsoft.com/office/drawing/2014/main" id="{E4F485A2-097D-4960-A14F-D47F0DEE1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4" name="Picture 13" descr="clear">
          <a:extLst>
            <a:ext uri="{FF2B5EF4-FFF2-40B4-BE49-F238E27FC236}">
              <a16:creationId xmlns:a16="http://schemas.microsoft.com/office/drawing/2014/main" id="{9F348160-AE70-425D-8772-9AF8B23FD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5" name="Picture 14" descr="clear">
          <a:extLst>
            <a:ext uri="{FF2B5EF4-FFF2-40B4-BE49-F238E27FC236}">
              <a16:creationId xmlns:a16="http://schemas.microsoft.com/office/drawing/2014/main" id="{550AB684-DDB7-41B9-B5F3-CC3341B94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6" name="Picture 15" descr="clear">
          <a:extLst>
            <a:ext uri="{FF2B5EF4-FFF2-40B4-BE49-F238E27FC236}">
              <a16:creationId xmlns:a16="http://schemas.microsoft.com/office/drawing/2014/main" id="{2568AB17-9617-48A0-9498-56C859F90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7" name="Picture 16" descr="clear">
          <a:extLst>
            <a:ext uri="{FF2B5EF4-FFF2-40B4-BE49-F238E27FC236}">
              <a16:creationId xmlns:a16="http://schemas.microsoft.com/office/drawing/2014/main" id="{6FFE666F-E1C5-45B6-A24C-8F75574A4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8" name="Picture 17" descr="clear">
          <a:extLst>
            <a:ext uri="{FF2B5EF4-FFF2-40B4-BE49-F238E27FC236}">
              <a16:creationId xmlns:a16="http://schemas.microsoft.com/office/drawing/2014/main" id="{2F45EF43-5A4C-4843-B7E1-939560CDC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9" name="Picture 18" descr="clear">
          <a:extLst>
            <a:ext uri="{FF2B5EF4-FFF2-40B4-BE49-F238E27FC236}">
              <a16:creationId xmlns:a16="http://schemas.microsoft.com/office/drawing/2014/main" id="{0C7879C8-4B2B-4761-9F94-6E1ECE7E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0" name="Picture 19" descr="clear">
          <a:extLst>
            <a:ext uri="{FF2B5EF4-FFF2-40B4-BE49-F238E27FC236}">
              <a16:creationId xmlns:a16="http://schemas.microsoft.com/office/drawing/2014/main" id="{464264BE-CB9C-49BD-B46A-609AF31F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1" name="Picture 20" descr="clear">
          <a:extLst>
            <a:ext uri="{FF2B5EF4-FFF2-40B4-BE49-F238E27FC236}">
              <a16:creationId xmlns:a16="http://schemas.microsoft.com/office/drawing/2014/main" id="{F19E8495-4E91-4D98-8B0D-91DA1F3C9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2" name="Picture 21" descr="clear">
          <a:extLst>
            <a:ext uri="{FF2B5EF4-FFF2-40B4-BE49-F238E27FC236}">
              <a16:creationId xmlns:a16="http://schemas.microsoft.com/office/drawing/2014/main" id="{CEFF6E3E-6FF5-4D6F-8F88-CF4F0985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3" name="Picture 22" descr="clear">
          <a:extLst>
            <a:ext uri="{FF2B5EF4-FFF2-40B4-BE49-F238E27FC236}">
              <a16:creationId xmlns:a16="http://schemas.microsoft.com/office/drawing/2014/main" id="{8D1F9D94-3A84-470E-AA62-3CDF11F69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4" name="Picture 23" descr="clear">
          <a:extLst>
            <a:ext uri="{FF2B5EF4-FFF2-40B4-BE49-F238E27FC236}">
              <a16:creationId xmlns:a16="http://schemas.microsoft.com/office/drawing/2014/main" id="{DF8D143C-4B3C-4EA5-A369-057D53CD0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5" name="Picture 24" descr="clear">
          <a:extLst>
            <a:ext uri="{FF2B5EF4-FFF2-40B4-BE49-F238E27FC236}">
              <a16:creationId xmlns:a16="http://schemas.microsoft.com/office/drawing/2014/main" id="{6362EDA7-0324-43D8-B1E4-7FD40BF2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6" name="Picture 25" descr="clear">
          <a:extLst>
            <a:ext uri="{FF2B5EF4-FFF2-40B4-BE49-F238E27FC236}">
              <a16:creationId xmlns:a16="http://schemas.microsoft.com/office/drawing/2014/main" id="{78C4AF7E-DE1D-4172-A523-1B178368B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7" name="Picture 26" descr="clear">
          <a:extLst>
            <a:ext uri="{FF2B5EF4-FFF2-40B4-BE49-F238E27FC236}">
              <a16:creationId xmlns:a16="http://schemas.microsoft.com/office/drawing/2014/main" id="{408C6A31-CE84-4D54-BF1D-C54D2820E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8" name="Picture 27" descr="clear">
          <a:extLst>
            <a:ext uri="{FF2B5EF4-FFF2-40B4-BE49-F238E27FC236}">
              <a16:creationId xmlns:a16="http://schemas.microsoft.com/office/drawing/2014/main" id="{B52B8170-EF88-44E3-8842-E27D9B6F7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9" name="Picture 28" descr="clear">
          <a:extLst>
            <a:ext uri="{FF2B5EF4-FFF2-40B4-BE49-F238E27FC236}">
              <a16:creationId xmlns:a16="http://schemas.microsoft.com/office/drawing/2014/main" id="{72C32C14-2A62-483A-BA6A-442DE8911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0" name="Picture 29" descr="clear">
          <a:extLst>
            <a:ext uri="{FF2B5EF4-FFF2-40B4-BE49-F238E27FC236}">
              <a16:creationId xmlns:a16="http://schemas.microsoft.com/office/drawing/2014/main" id="{96ED24FE-8392-4C71-AD0F-03668198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1" name="Picture 30" descr="clear">
          <a:extLst>
            <a:ext uri="{FF2B5EF4-FFF2-40B4-BE49-F238E27FC236}">
              <a16:creationId xmlns:a16="http://schemas.microsoft.com/office/drawing/2014/main" id="{B49B1802-4503-4EAB-9F7B-1ED07789C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2" name="Picture 31" descr="clear">
          <a:extLst>
            <a:ext uri="{FF2B5EF4-FFF2-40B4-BE49-F238E27FC236}">
              <a16:creationId xmlns:a16="http://schemas.microsoft.com/office/drawing/2014/main" id="{93FB72D4-16C8-471A-84FB-39BE2AD3D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3" name="Picture 32" descr="clear">
          <a:extLst>
            <a:ext uri="{FF2B5EF4-FFF2-40B4-BE49-F238E27FC236}">
              <a16:creationId xmlns:a16="http://schemas.microsoft.com/office/drawing/2014/main" id="{65343FAD-814A-4B0E-95B7-8FE5DBCEB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785813</xdr:colOff>
      <xdr:row>0</xdr:row>
      <xdr:rowOff>95250</xdr:rowOff>
    </xdr:from>
    <xdr:ext cx="2089616" cy="806122"/>
    <xdr:sp macro="" textlink="">
      <xdr:nvSpPr>
        <xdr:cNvPr id="34" name="TextBox 33">
          <a:extLst>
            <a:ext uri="{FF2B5EF4-FFF2-40B4-BE49-F238E27FC236}">
              <a16:creationId xmlns:a16="http://schemas.microsoft.com/office/drawing/2014/main" id="{C063D708-EE63-47AF-9691-42926ED50E04}"/>
            </a:ext>
          </a:extLst>
        </xdr:cNvPr>
        <xdr:cNvSpPr txBox="1"/>
      </xdr:nvSpPr>
      <xdr:spPr>
        <a:xfrm>
          <a:off x="10548938" y="95250"/>
          <a:ext cx="2089616" cy="806122"/>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baseline="0"/>
            <a:t>LCR Issue 227</a:t>
          </a:r>
        </a:p>
        <a:p>
          <a:r>
            <a:rPr lang="en-GB" sz="1100" b="1" baseline="0"/>
            <a:t>Include tolerances in Validation Expressions. If blank, then no tolerance needed.</a:t>
          </a:r>
        </a:p>
      </xdr:txBody>
    </xdr:sp>
    <xdr:clientData/>
  </xdr:oneCellAnchor>
  <xdr:oneCellAnchor>
    <xdr:from>
      <xdr:col>11</xdr:col>
      <xdr:colOff>548216</xdr:colOff>
      <xdr:row>45</xdr:row>
      <xdr:rowOff>369095</xdr:rowOff>
    </xdr:from>
    <xdr:ext cx="3261786" cy="2821781"/>
    <xdr:sp macro="" textlink="">
      <xdr:nvSpPr>
        <xdr:cNvPr id="38" name="TextBox 37">
          <a:extLst>
            <a:ext uri="{FF2B5EF4-FFF2-40B4-BE49-F238E27FC236}">
              <a16:creationId xmlns:a16="http://schemas.microsoft.com/office/drawing/2014/main" id="{54104AE4-C3CE-4B22-9D87-4C155194E7B3}"/>
            </a:ext>
          </a:extLst>
        </xdr:cNvPr>
        <xdr:cNvSpPr txBox="1"/>
      </xdr:nvSpPr>
      <xdr:spPr>
        <a:xfrm>
          <a:off x="17431279" y="20407314"/>
          <a:ext cx="3261786" cy="2821781"/>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LCR Issue - 301</a:t>
          </a:r>
        </a:p>
        <a:p>
          <a:endParaRPr lang="en-GB" sz="1100" b="1"/>
        </a:p>
        <a:p>
          <a:r>
            <a:rPr lang="en-GB" sz="1100" b="1"/>
            <a:t>Increment new pure year for new modelling year LCR.</a:t>
          </a:r>
        </a:p>
        <a:p>
          <a:endParaRPr lang="en-GB" sz="1100" b="0"/>
        </a:p>
        <a:p>
          <a:r>
            <a:rPr lang="en-GB" sz="1100" b="1" baseline="0">
              <a:solidFill>
                <a:schemeClr val="tx1"/>
              </a:solidFill>
              <a:effectLst/>
              <a:latin typeface="+mn-lt"/>
              <a:ea typeface="+mn-ea"/>
              <a:cs typeface="+mn-cs"/>
            </a:rPr>
            <a:t>Validation Expressions and Rules with hardcoded year (i.e. 2020) will need to be amended to show 2021, where there is a Pure Year hard coded in the expression:</a:t>
          </a:r>
        </a:p>
        <a:p>
          <a:endParaRPr lang="en-GB" sz="1100" b="1" u="none" baseline="0">
            <a:solidFill>
              <a:schemeClr val="tx1"/>
            </a:solidFill>
            <a:effectLst/>
            <a:latin typeface="+mn-lt"/>
            <a:ea typeface="+mn-ea"/>
            <a:cs typeface="+mn-cs"/>
          </a:endParaRPr>
        </a:p>
        <a:p>
          <a:r>
            <a:rPr lang="en-GB" sz="1100" b="1" u="none" baseline="0">
              <a:solidFill>
                <a:schemeClr val="tx1"/>
              </a:solidFill>
              <a:effectLst/>
              <a:latin typeface="+mn-lt"/>
              <a:ea typeface="+mn-ea"/>
              <a:cs typeface="+mn-cs"/>
            </a:rPr>
            <a:t>V31144</a:t>
          </a:r>
        </a:p>
        <a:p>
          <a:r>
            <a:rPr lang="en-GB" sz="1100" b="1" u="none" baseline="0">
              <a:solidFill>
                <a:schemeClr val="tx1"/>
              </a:solidFill>
              <a:effectLst/>
              <a:latin typeface="+mn-lt"/>
              <a:ea typeface="+mn-ea"/>
              <a:cs typeface="+mn-cs"/>
            </a:rPr>
            <a:t>V31146</a:t>
          </a:r>
        </a:p>
        <a:p>
          <a:r>
            <a:rPr lang="en-GB" sz="1100" b="1" u="none" baseline="0">
              <a:solidFill>
                <a:schemeClr val="tx1"/>
              </a:solidFill>
              <a:effectLst/>
              <a:latin typeface="+mn-lt"/>
              <a:ea typeface="+mn-ea"/>
              <a:cs typeface="+mn-cs"/>
            </a:rPr>
            <a:t>V31147</a:t>
          </a:r>
        </a:p>
        <a:p>
          <a:r>
            <a:rPr lang="en-GB" sz="1100" b="1" u="none" baseline="0">
              <a:solidFill>
                <a:schemeClr val="tx1"/>
              </a:solidFill>
              <a:effectLst/>
              <a:latin typeface="+mn-lt"/>
              <a:ea typeface="+mn-ea"/>
              <a:cs typeface="+mn-cs"/>
            </a:rPr>
            <a:t>V31148</a:t>
          </a:r>
        </a:p>
        <a:p>
          <a:r>
            <a:rPr lang="en-GB" sz="1100" b="1" u="none" baseline="0">
              <a:solidFill>
                <a:schemeClr val="tx1"/>
              </a:solidFill>
              <a:effectLst/>
              <a:latin typeface="+mn-lt"/>
              <a:ea typeface="+mn-ea"/>
              <a:cs typeface="+mn-cs"/>
            </a:rPr>
            <a:t>V31149</a:t>
          </a:r>
        </a:p>
      </xdr:txBody>
    </xdr:sp>
    <xdr:clientData/>
  </xdr:oneCellAnchor>
  <xdr:oneCellAnchor>
    <xdr:from>
      <xdr:col>0</xdr:col>
      <xdr:colOff>892968</xdr:colOff>
      <xdr:row>45</xdr:row>
      <xdr:rowOff>11906</xdr:rowOff>
    </xdr:from>
    <xdr:ext cx="15394781" cy="904875"/>
    <xdr:sp macro="" textlink="">
      <xdr:nvSpPr>
        <xdr:cNvPr id="39" name="TextBox 38">
          <a:extLst>
            <a:ext uri="{FF2B5EF4-FFF2-40B4-BE49-F238E27FC236}">
              <a16:creationId xmlns:a16="http://schemas.microsoft.com/office/drawing/2014/main" id="{90805096-488E-4DE7-9781-61E9490F9B73}"/>
            </a:ext>
          </a:extLst>
        </xdr:cNvPr>
        <xdr:cNvSpPr txBox="1"/>
      </xdr:nvSpPr>
      <xdr:spPr>
        <a:xfrm>
          <a:off x="892968" y="20050125"/>
          <a:ext cx="15394781" cy="904875"/>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xdr:from>
      <xdr:col>10</xdr:col>
      <xdr:colOff>11905</xdr:colOff>
      <xdr:row>45</xdr:row>
      <xdr:rowOff>464344</xdr:rowOff>
    </xdr:from>
    <xdr:to>
      <xdr:col>11</xdr:col>
      <xdr:colOff>548216</xdr:colOff>
      <xdr:row>47</xdr:row>
      <xdr:rowOff>5955</xdr:rowOff>
    </xdr:to>
    <xdr:cxnSp macro="">
      <xdr:nvCxnSpPr>
        <xdr:cNvPr id="40" name="Straight Connector 39">
          <a:extLst>
            <a:ext uri="{FF2B5EF4-FFF2-40B4-BE49-F238E27FC236}">
              <a16:creationId xmlns:a16="http://schemas.microsoft.com/office/drawing/2014/main" id="{CC20FCB5-828F-4F51-817F-68DD98885681}"/>
            </a:ext>
          </a:extLst>
        </xdr:cNvPr>
        <xdr:cNvCxnSpPr>
          <a:cxnSpLocks/>
          <a:stCxn id="39" idx="3"/>
          <a:endCxn id="38" idx="1"/>
        </xdr:cNvCxnSpPr>
      </xdr:nvCxnSpPr>
      <xdr:spPr>
        <a:xfrm>
          <a:off x="16287749" y="20502563"/>
          <a:ext cx="1143530" cy="131564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878681</xdr:colOff>
      <xdr:row>47</xdr:row>
      <xdr:rowOff>35718</xdr:rowOff>
    </xdr:from>
    <xdr:ext cx="15394781" cy="3286125"/>
    <xdr:sp macro="" textlink="">
      <xdr:nvSpPr>
        <xdr:cNvPr id="45" name="TextBox 44">
          <a:extLst>
            <a:ext uri="{FF2B5EF4-FFF2-40B4-BE49-F238E27FC236}">
              <a16:creationId xmlns:a16="http://schemas.microsoft.com/office/drawing/2014/main" id="{092339B9-0DE3-4ED3-BE5B-4981E367BB8D}"/>
            </a:ext>
          </a:extLst>
        </xdr:cNvPr>
        <xdr:cNvSpPr txBox="1"/>
      </xdr:nvSpPr>
      <xdr:spPr>
        <a:xfrm>
          <a:off x="878681" y="21847968"/>
          <a:ext cx="15394781" cy="3286125"/>
        </a:xfrm>
        <a:prstGeom prst="rect">
          <a:avLst/>
        </a:prstGeom>
        <a:no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twoCellAnchor>
    <xdr:from>
      <xdr:col>9</xdr:col>
      <xdr:colOff>842962</xdr:colOff>
      <xdr:row>47</xdr:row>
      <xdr:rowOff>5955</xdr:rowOff>
    </xdr:from>
    <xdr:to>
      <xdr:col>11</xdr:col>
      <xdr:colOff>548216</xdr:colOff>
      <xdr:row>48</xdr:row>
      <xdr:rowOff>833437</xdr:rowOff>
    </xdr:to>
    <xdr:cxnSp macro="">
      <xdr:nvCxnSpPr>
        <xdr:cNvPr id="46" name="Straight Connector 45">
          <a:extLst>
            <a:ext uri="{FF2B5EF4-FFF2-40B4-BE49-F238E27FC236}">
              <a16:creationId xmlns:a16="http://schemas.microsoft.com/office/drawing/2014/main" id="{ACC25208-B696-4568-B3EA-C365B407C992}"/>
            </a:ext>
          </a:extLst>
        </xdr:cNvPr>
        <xdr:cNvCxnSpPr>
          <a:cxnSpLocks/>
          <a:stCxn id="45" idx="3"/>
          <a:endCxn id="38" idx="1"/>
        </xdr:cNvCxnSpPr>
      </xdr:nvCxnSpPr>
      <xdr:spPr>
        <a:xfrm flipV="1">
          <a:off x="16273462" y="21818205"/>
          <a:ext cx="1157817" cy="167282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21%20SCR%20Review\Project%20Management\Pro%20Forma\2021%20LCR\LCR_Specification_202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heet"/>
      <sheetName val="RS_ValueSource"/>
      <sheetName val="Home"/>
      <sheetName val="Key"/>
      <sheetName val="LCR Notes 309 - 314"/>
      <sheetName val="LCR Notes 500 - 571"/>
      <sheetName val="010"/>
      <sheetName val="012"/>
      <sheetName val="012 Validations"/>
      <sheetName val="309"/>
      <sheetName val="309 Validations"/>
      <sheetName val="310"/>
      <sheetName val="310 Validations"/>
      <sheetName val="311"/>
      <sheetName val="311 Validations"/>
      <sheetName val="312"/>
      <sheetName val="312 Validations"/>
      <sheetName val="313"/>
      <sheetName val="313 Validations"/>
      <sheetName val="314"/>
      <sheetName val="314 Validations"/>
      <sheetName val="400"/>
      <sheetName val="400 Validations"/>
      <sheetName val="500"/>
      <sheetName val="500 Validations"/>
      <sheetName val="501"/>
      <sheetName val="502"/>
      <sheetName val="502 Validations"/>
      <sheetName val="503"/>
      <sheetName val="510"/>
      <sheetName val="510 Validations"/>
      <sheetName val="511"/>
      <sheetName val="520"/>
      <sheetName val="520 Validations"/>
      <sheetName val="521"/>
      <sheetName val="ChartData"/>
      <sheetName val="530"/>
      <sheetName val="530 Validations"/>
      <sheetName val="531"/>
      <sheetName val="531 Validations"/>
      <sheetName val="540"/>
      <sheetName val="541"/>
      <sheetName val="550"/>
      <sheetName val="550 Validations"/>
      <sheetName val="560"/>
      <sheetName val="560 Validations"/>
      <sheetName val="561"/>
      <sheetName val="561 Validations"/>
      <sheetName val="562"/>
      <sheetName val="562 Validations"/>
      <sheetName val="570"/>
      <sheetName val="570 Validations"/>
      <sheetName val="571"/>
      <sheetName val="600 Changes"/>
      <sheetName val="600 formulae"/>
      <sheetName val="600"/>
      <sheetName val="INACT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ullyDependent" displayName="FullyDependent" ref="A1:B129" totalsRowShown="0" headerRowDxfId="1149" dataDxfId="1148">
  <tableColumns count="2">
    <tableColumn id="1" xr3:uid="{00000000-0010-0000-0000-000001000000}" name="p" dataDxfId="1147"/>
    <tableColumn id="2" xr3:uid="{00000000-0010-0000-0000-000002000000}" name="Fully Dependent" dataDxfId="114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dependent" displayName="Independent" ref="D1:E129" totalsRowShown="0" headerRowDxfId="1145" tableBorderDxfId="1144">
  <tableColumns count="2">
    <tableColumn id="1" xr3:uid="{00000000-0010-0000-0100-000001000000}" name="p" dataDxfId="1143"/>
    <tableColumn id="2" xr3:uid="{00000000-0010-0000-0100-000002000000}" name="Independent" dataDxfId="114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hyperlink" Target="mailto:%7b@OrganizationCode%7d"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8.xml"/><Relationship Id="rId1" Type="http://schemas.openxmlformats.org/officeDocument/2006/relationships/printerSettings" Target="../printerSettings/printerSettings45.bin"/><Relationship Id="rId4" Type="http://schemas.openxmlformats.org/officeDocument/2006/relationships/comments" Target="../comments1.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4.xml"/><Relationship Id="rId1" Type="http://schemas.openxmlformats.org/officeDocument/2006/relationships/printerSettings" Target="../printerSettings/printerSettings51.bin"/><Relationship Id="rId4" Type="http://schemas.openxmlformats.org/officeDocument/2006/relationships/comments" Target="../comments2.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tabColor rgb="FF696969"/>
  </sheetPr>
  <dimension ref="A1:M991"/>
  <sheetViews>
    <sheetView workbookViewId="0"/>
  </sheetViews>
  <sheetFormatPr defaultRowHeight="12.75" x14ac:dyDescent="0.2"/>
  <sheetData>
    <row r="1" spans="1:13" x14ac:dyDescent="0.2">
      <c r="A1" t="s">
        <v>0</v>
      </c>
      <c r="B1">
        <v>203</v>
      </c>
    </row>
    <row r="2" spans="1:13" x14ac:dyDescent="0.2">
      <c r="A2" t="s">
        <v>1</v>
      </c>
      <c r="B2">
        <v>2</v>
      </c>
    </row>
    <row r="3" spans="1:13" x14ac:dyDescent="0.2">
      <c r="A3" t="s">
        <v>2</v>
      </c>
      <c r="B3">
        <v>20190101</v>
      </c>
    </row>
    <row r="5" spans="1:13" x14ac:dyDescent="0.2">
      <c r="A5" t="s">
        <v>3</v>
      </c>
      <c r="B5" t="s">
        <v>4</v>
      </c>
      <c r="C5" t="s">
        <v>5</v>
      </c>
      <c r="D5" t="s">
        <v>6</v>
      </c>
      <c r="E5" t="s">
        <v>7</v>
      </c>
      <c r="F5" t="s">
        <v>8</v>
      </c>
      <c r="G5" t="s">
        <v>9</v>
      </c>
      <c r="H5" t="s">
        <v>10</v>
      </c>
      <c r="I5" t="s">
        <v>11</v>
      </c>
      <c r="K5" t="s">
        <v>12</v>
      </c>
      <c r="L5" t="s">
        <v>13</v>
      </c>
      <c r="M5" t="s">
        <v>14</v>
      </c>
    </row>
    <row r="6" spans="1:13" x14ac:dyDescent="0.2">
      <c r="A6" t="s">
        <v>15</v>
      </c>
      <c r="B6">
        <v>1</v>
      </c>
      <c r="C6">
        <v>-1</v>
      </c>
      <c r="D6" t="s">
        <v>16</v>
      </c>
      <c r="E6" t="s">
        <v>17</v>
      </c>
      <c r="F6" t="s">
        <v>18</v>
      </c>
      <c r="G6" t="str">
        <f>IF(ISBLANK('010'!E15),"",'010'!E15)</f>
        <v>abc@xyzmail.com</v>
      </c>
      <c r="H6" t="e">
        <f t="shared" ref="H6:H69" si="0">G6-F6</f>
        <v>#VALUE!</v>
      </c>
      <c r="I6" t="b">
        <f t="shared" ref="I6:I69" si="1">ISERROR(H6)</f>
        <v>1</v>
      </c>
      <c r="K6" t="b">
        <f t="shared" ref="K6:K69" si="2">G6=F6</f>
        <v>0</v>
      </c>
      <c r="L6" t="s">
        <v>19</v>
      </c>
      <c r="M6" t="s">
        <v>20</v>
      </c>
    </row>
    <row r="7" spans="1:13" x14ac:dyDescent="0.2">
      <c r="A7" t="s">
        <v>15</v>
      </c>
      <c r="B7">
        <v>2</v>
      </c>
      <c r="C7">
        <v>-1</v>
      </c>
      <c r="D7" t="s">
        <v>16</v>
      </c>
      <c r="E7" t="s">
        <v>21</v>
      </c>
      <c r="F7" t="s">
        <v>22</v>
      </c>
      <c r="G7" t="str">
        <f>IF(ISBLANK('010'!E16),"",'010'!E16)</f>
        <v>Another Contact</v>
      </c>
      <c r="H7" t="e">
        <f t="shared" si="0"/>
        <v>#VALUE!</v>
      </c>
      <c r="I7" t="b">
        <f t="shared" si="1"/>
        <v>1</v>
      </c>
      <c r="K7" t="b">
        <f t="shared" si="2"/>
        <v>0</v>
      </c>
      <c r="L7" t="s">
        <v>19</v>
      </c>
      <c r="M7" t="s">
        <v>23</v>
      </c>
    </row>
    <row r="8" spans="1:13" x14ac:dyDescent="0.2">
      <c r="A8" t="s">
        <v>15</v>
      </c>
      <c r="B8">
        <v>3</v>
      </c>
      <c r="C8">
        <v>-1</v>
      </c>
      <c r="D8" t="s">
        <v>16</v>
      </c>
      <c r="E8" t="s">
        <v>24</v>
      </c>
      <c r="F8" t="s">
        <v>16</v>
      </c>
      <c r="G8" t="str">
        <f>IF(ISBLANK('010'!E17),"",'010'!E17)</f>
        <v>+442071234567</v>
      </c>
      <c r="H8" t="e">
        <f t="shared" si="0"/>
        <v>#VALUE!</v>
      </c>
      <c r="I8" t="b">
        <f t="shared" si="1"/>
        <v>1</v>
      </c>
      <c r="K8" t="b">
        <f t="shared" si="2"/>
        <v>0</v>
      </c>
      <c r="L8" t="s">
        <v>19</v>
      </c>
      <c r="M8" t="s">
        <v>25</v>
      </c>
    </row>
    <row r="9" spans="1:13" x14ac:dyDescent="0.2">
      <c r="A9" t="s">
        <v>15</v>
      </c>
      <c r="B9">
        <v>4</v>
      </c>
      <c r="C9">
        <v>-1</v>
      </c>
      <c r="D9" t="s">
        <v>16</v>
      </c>
      <c r="E9" t="s">
        <v>26</v>
      </c>
      <c r="F9" t="s">
        <v>18</v>
      </c>
      <c r="G9" t="str">
        <f>IF(ISBLANK('010'!E18),"",'010'!E18)</f>
        <v>abc@xyzmail.com</v>
      </c>
      <c r="H9" t="e">
        <f t="shared" si="0"/>
        <v>#VALUE!</v>
      </c>
      <c r="I9" t="b">
        <f t="shared" si="1"/>
        <v>1</v>
      </c>
      <c r="K9" t="b">
        <f t="shared" si="2"/>
        <v>0</v>
      </c>
      <c r="L9" t="s">
        <v>19</v>
      </c>
      <c r="M9" t="s">
        <v>27</v>
      </c>
    </row>
    <row r="10" spans="1:13" x14ac:dyDescent="0.2">
      <c r="A10" t="s">
        <v>15</v>
      </c>
      <c r="B10">
        <v>5</v>
      </c>
      <c r="C10">
        <v>-1</v>
      </c>
      <c r="D10" t="s">
        <v>16</v>
      </c>
      <c r="E10" t="s">
        <v>28</v>
      </c>
      <c r="F10" t="s">
        <v>18</v>
      </c>
      <c r="G10" t="str">
        <f>IF(ISBLANK('010'!E19),"",'010'!E19)</f>
        <v>abc@xyzmail.com</v>
      </c>
      <c r="H10" t="e">
        <f t="shared" si="0"/>
        <v>#VALUE!</v>
      </c>
      <c r="I10" t="b">
        <f t="shared" si="1"/>
        <v>1</v>
      </c>
      <c r="K10" t="b">
        <f t="shared" si="2"/>
        <v>0</v>
      </c>
      <c r="L10" t="s">
        <v>19</v>
      </c>
      <c r="M10" t="s">
        <v>29</v>
      </c>
    </row>
    <row r="11" spans="1:13" x14ac:dyDescent="0.2">
      <c r="A11" t="s">
        <v>30</v>
      </c>
      <c r="B11">
        <v>7</v>
      </c>
      <c r="C11">
        <v>-1</v>
      </c>
      <c r="D11" t="s">
        <v>16</v>
      </c>
      <c r="E11" t="s">
        <v>31</v>
      </c>
      <c r="F11" t="s">
        <v>32</v>
      </c>
      <c r="G11" t="str">
        <f>IF(ISBLANK('012'!K24),"",'012'!K24)</f>
        <v>v: if empty</v>
      </c>
      <c r="H11" t="e">
        <f t="shared" si="0"/>
        <v>#VALUE!</v>
      </c>
      <c r="I11" t="b">
        <f t="shared" si="1"/>
        <v>1</v>
      </c>
      <c r="K11" t="b">
        <f t="shared" si="2"/>
        <v>0</v>
      </c>
      <c r="L11" t="s">
        <v>19</v>
      </c>
      <c r="M11" t="s">
        <v>33</v>
      </c>
    </row>
    <row r="12" spans="1:13" x14ac:dyDescent="0.2">
      <c r="A12" t="s">
        <v>30</v>
      </c>
      <c r="B12">
        <v>8</v>
      </c>
      <c r="C12">
        <v>-1</v>
      </c>
      <c r="D12" t="s">
        <v>16</v>
      </c>
      <c r="E12" t="s">
        <v>34</v>
      </c>
      <c r="F12" t="s">
        <v>35</v>
      </c>
      <c r="G12" t="str">
        <f>IF(ISBLANK('012'!K14),"",'012'!K14)</f>
        <v>v: if empty
w: if &lt;&gt; Reference Data</v>
      </c>
      <c r="H12" t="e">
        <f t="shared" si="0"/>
        <v>#VALUE!</v>
      </c>
      <c r="I12" t="b">
        <f t="shared" si="1"/>
        <v>1</v>
      </c>
      <c r="K12" t="b">
        <f t="shared" si="2"/>
        <v>0</v>
      </c>
      <c r="L12" t="s">
        <v>19</v>
      </c>
      <c r="M12" t="s">
        <v>36</v>
      </c>
    </row>
    <row r="13" spans="1:13" x14ac:dyDescent="0.2">
      <c r="A13" t="s">
        <v>30</v>
      </c>
      <c r="B13">
        <v>9</v>
      </c>
      <c r="C13">
        <v>-1</v>
      </c>
      <c r="D13" t="s">
        <v>16</v>
      </c>
      <c r="E13" t="s">
        <v>37</v>
      </c>
      <c r="F13" t="s">
        <v>35</v>
      </c>
      <c r="G13" t="str">
        <f>IF(ISBLANK('012'!K16),"",'012'!K16)</f>
        <v>v: if empty
w: if &lt;&gt; Reference Data</v>
      </c>
      <c r="H13" t="e">
        <f t="shared" si="0"/>
        <v>#VALUE!</v>
      </c>
      <c r="I13" t="b">
        <f t="shared" si="1"/>
        <v>1</v>
      </c>
      <c r="K13" t="b">
        <f t="shared" si="2"/>
        <v>0</v>
      </c>
      <c r="L13" t="s">
        <v>19</v>
      </c>
      <c r="M13" t="s">
        <v>38</v>
      </c>
    </row>
    <row r="14" spans="1:13" x14ac:dyDescent="0.2">
      <c r="A14" t="s">
        <v>30</v>
      </c>
      <c r="B14">
        <v>10</v>
      </c>
      <c r="C14">
        <v>-1</v>
      </c>
      <c r="D14" t="s">
        <v>16</v>
      </c>
      <c r="E14" t="s">
        <v>39</v>
      </c>
      <c r="F14" t="s">
        <v>16</v>
      </c>
      <c r="G14" t="str">
        <f>IF(ISBLANK('012'!K18),"",'012'!K18)</f>
        <v>v: if empty
w: if &lt;&gt; Reference Data
w: if Yes and Run-Off</v>
      </c>
      <c r="H14" t="e">
        <f t="shared" si="0"/>
        <v>#VALUE!</v>
      </c>
      <c r="I14" t="b">
        <f t="shared" si="1"/>
        <v>1</v>
      </c>
      <c r="K14" t="b">
        <f t="shared" si="2"/>
        <v>0</v>
      </c>
      <c r="L14" t="s">
        <v>19</v>
      </c>
      <c r="M14" t="s">
        <v>40</v>
      </c>
    </row>
    <row r="15" spans="1:13" x14ac:dyDescent="0.2">
      <c r="A15" t="s">
        <v>30</v>
      </c>
      <c r="B15">
        <v>11</v>
      </c>
      <c r="C15">
        <v>-1</v>
      </c>
      <c r="D15" t="s">
        <v>16</v>
      </c>
      <c r="E15" t="s">
        <v>41</v>
      </c>
      <c r="F15" t="s">
        <v>16</v>
      </c>
      <c r="G15" t="str">
        <f>IF(ISBLANK('012'!K20),"",'012'!K20)</f>
        <v>v: if empty</v>
      </c>
      <c r="H15" t="e">
        <f t="shared" si="0"/>
        <v>#VALUE!</v>
      </c>
      <c r="I15" t="b">
        <f t="shared" si="1"/>
        <v>1</v>
      </c>
      <c r="K15" t="b">
        <f t="shared" si="2"/>
        <v>0</v>
      </c>
      <c r="L15" t="s">
        <v>19</v>
      </c>
      <c r="M15" t="s">
        <v>40</v>
      </c>
    </row>
    <row r="16" spans="1:13" x14ac:dyDescent="0.2">
      <c r="A16" t="s">
        <v>30</v>
      </c>
      <c r="B16">
        <v>900</v>
      </c>
      <c r="C16">
        <v>-1</v>
      </c>
      <c r="D16" t="s">
        <v>16</v>
      </c>
      <c r="E16" t="s">
        <v>42</v>
      </c>
      <c r="F16" t="s">
        <v>35</v>
      </c>
      <c r="G16" t="str">
        <f>IF(ISBLANK('012'!M21),"",'012'!M21)</f>
        <v>TRUE</v>
      </c>
      <c r="H16" t="e">
        <f t="shared" si="0"/>
        <v>#VALUE!</v>
      </c>
      <c r="I16" t="b">
        <f t="shared" si="1"/>
        <v>1</v>
      </c>
      <c r="K16" t="b">
        <f t="shared" si="2"/>
        <v>1</v>
      </c>
      <c r="L16" t="s">
        <v>19</v>
      </c>
      <c r="M16" t="s">
        <v>43</v>
      </c>
    </row>
    <row r="17" spans="1:13" x14ac:dyDescent="0.2">
      <c r="A17" t="s">
        <v>30</v>
      </c>
      <c r="B17">
        <v>901</v>
      </c>
      <c r="C17">
        <v>-1</v>
      </c>
      <c r="D17" t="s">
        <v>16</v>
      </c>
      <c r="E17" t="s">
        <v>44</v>
      </c>
      <c r="F17" t="s">
        <v>35</v>
      </c>
      <c r="G17" t="str">
        <f>IF(ISBLANK('012'!M22),"",'012'!M22)</f>
        <v>TRUE</v>
      </c>
      <c r="H17" t="e">
        <f t="shared" si="0"/>
        <v>#VALUE!</v>
      </c>
      <c r="I17" t="b">
        <f t="shared" si="1"/>
        <v>1</v>
      </c>
      <c r="K17" t="b">
        <f t="shared" si="2"/>
        <v>1</v>
      </c>
      <c r="L17" t="s">
        <v>19</v>
      </c>
      <c r="M17" t="s">
        <v>45</v>
      </c>
    </row>
    <row r="18" spans="1:13" x14ac:dyDescent="0.2">
      <c r="A18" t="s">
        <v>46</v>
      </c>
      <c r="B18">
        <v>13</v>
      </c>
      <c r="C18">
        <v>-1</v>
      </c>
      <c r="D18" t="s">
        <v>16</v>
      </c>
      <c r="E18" t="s">
        <v>47</v>
      </c>
      <c r="F18" s="48">
        <v>0</v>
      </c>
      <c r="G18" s="48" t="str">
        <f>IF(ISBLANK('309'!F16),"",'309'!F16)</f>
        <v>v: if &lt;&gt; C11</v>
      </c>
      <c r="H18" s="48" t="e">
        <f t="shared" si="0"/>
        <v>#VALUE!</v>
      </c>
      <c r="I18" t="b">
        <f t="shared" si="1"/>
        <v>1</v>
      </c>
      <c r="K18" t="b">
        <f t="shared" si="2"/>
        <v>0</v>
      </c>
      <c r="L18" t="s">
        <v>48</v>
      </c>
    </row>
    <row r="19" spans="1:13" x14ac:dyDescent="0.2">
      <c r="A19" t="s">
        <v>46</v>
      </c>
      <c r="B19">
        <v>14</v>
      </c>
      <c r="C19">
        <v>-1</v>
      </c>
      <c r="D19" t="s">
        <v>16</v>
      </c>
      <c r="E19" t="s">
        <v>49</v>
      </c>
      <c r="F19" s="48">
        <v>0</v>
      </c>
      <c r="G19" s="48" t="str">
        <f>IF(ISBLANK('309'!G16),"",'309'!G16)</f>
        <v>v: if &lt;&gt; G11
w: if &lt; A1</v>
      </c>
      <c r="H19" s="48" t="e">
        <f t="shared" si="0"/>
        <v>#VALUE!</v>
      </c>
      <c r="I19" t="b">
        <f t="shared" si="1"/>
        <v>1</v>
      </c>
      <c r="K19" t="b">
        <f t="shared" si="2"/>
        <v>0</v>
      </c>
      <c r="L19" t="s">
        <v>48</v>
      </c>
    </row>
    <row r="20" spans="1:13" x14ac:dyDescent="0.2">
      <c r="A20" t="s">
        <v>46</v>
      </c>
      <c r="B20">
        <v>15</v>
      </c>
      <c r="C20">
        <v>-1</v>
      </c>
      <c r="D20" t="s">
        <v>16</v>
      </c>
      <c r="E20" t="s">
        <v>50</v>
      </c>
      <c r="F20" s="48">
        <v>0</v>
      </c>
      <c r="G20" s="48" t="str">
        <f>IF(ISBLANK('309'!G17),"",'309'!G17)</f>
        <v>= 571.2</v>
      </c>
      <c r="H20" s="48" t="e">
        <f t="shared" si="0"/>
        <v>#VALUE!</v>
      </c>
      <c r="I20" t="b">
        <f t="shared" si="1"/>
        <v>1</v>
      </c>
      <c r="K20" t="b">
        <f t="shared" si="2"/>
        <v>0</v>
      </c>
      <c r="L20" t="s">
        <v>48</v>
      </c>
    </row>
    <row r="21" spans="1:13" x14ac:dyDescent="0.2">
      <c r="A21" t="s">
        <v>46</v>
      </c>
      <c r="B21">
        <v>16</v>
      </c>
      <c r="C21">
        <v>-1</v>
      </c>
      <c r="D21" t="s">
        <v>16</v>
      </c>
      <c r="E21" t="s">
        <v>51</v>
      </c>
      <c r="F21" s="48">
        <v>0</v>
      </c>
      <c r="G21" s="48" t="str">
        <f>IF(ISBLANK('309'!F19),"",'309'!F19)</f>
        <v>v: if &lt;&gt; 0 &amp; NSL = No</v>
      </c>
      <c r="H21" s="48" t="e">
        <f t="shared" si="0"/>
        <v>#VALUE!</v>
      </c>
      <c r="I21" t="b">
        <f t="shared" si="1"/>
        <v>1</v>
      </c>
      <c r="K21" t="b">
        <f t="shared" si="2"/>
        <v>0</v>
      </c>
      <c r="L21" t="s">
        <v>48</v>
      </c>
    </row>
    <row r="22" spans="1:13" x14ac:dyDescent="0.2">
      <c r="A22" t="s">
        <v>46</v>
      </c>
      <c r="B22">
        <v>17</v>
      </c>
      <c r="C22">
        <v>-1</v>
      </c>
      <c r="D22" t="s">
        <v>16</v>
      </c>
      <c r="E22" t="s">
        <v>52</v>
      </c>
      <c r="F22" s="48">
        <v>0</v>
      </c>
      <c r="G22" s="48" t="str">
        <f>IF(ISBLANK('309'!G19),"",'309'!G19)</f>
        <v>v: if &lt;&gt; 0 &amp; NSL = No
w: if &lt;= A3 &amp; NSL = Yes</v>
      </c>
      <c r="H22" s="48" t="e">
        <f t="shared" si="0"/>
        <v>#VALUE!</v>
      </c>
      <c r="I22" t="b">
        <f t="shared" si="1"/>
        <v>1</v>
      </c>
      <c r="K22" t="b">
        <f t="shared" si="2"/>
        <v>0</v>
      </c>
      <c r="L22" t="s">
        <v>48</v>
      </c>
    </row>
    <row r="23" spans="1:13" x14ac:dyDescent="0.2">
      <c r="A23" t="s">
        <v>46</v>
      </c>
      <c r="B23">
        <v>20</v>
      </c>
      <c r="C23">
        <v>-1</v>
      </c>
      <c r="D23" t="s">
        <v>16</v>
      </c>
      <c r="E23" t="s">
        <v>53</v>
      </c>
      <c r="F23" s="48">
        <v>0</v>
      </c>
      <c r="G23" s="48" t="str">
        <f>IF(ISBLANK('309'!F30),"",'309'!F30)</f>
        <v>w: if Active &amp; = C2 + C3
v: if &gt; C2 + C3</v>
      </c>
      <c r="H23" s="48" t="e">
        <f t="shared" si="0"/>
        <v>#VALUE!</v>
      </c>
      <c r="I23" t="b">
        <f t="shared" si="1"/>
        <v>1</v>
      </c>
      <c r="K23" t="b">
        <f t="shared" si="2"/>
        <v>0</v>
      </c>
      <c r="L23" t="s">
        <v>48</v>
      </c>
    </row>
    <row r="24" spans="1:13" x14ac:dyDescent="0.2">
      <c r="A24" t="s">
        <v>46</v>
      </c>
      <c r="B24">
        <v>22</v>
      </c>
      <c r="C24">
        <v>-1</v>
      </c>
      <c r="D24" t="s">
        <v>16</v>
      </c>
      <c r="E24" t="s">
        <v>54</v>
      </c>
      <c r="F24" s="48">
        <v>0</v>
      </c>
      <c r="G24" s="48" t="str">
        <f>IF(ISBLANK('309'!H30),"",'309'!H30)</f>
        <v>w: if &gt; C1</v>
      </c>
      <c r="H24" s="48" t="e">
        <f t="shared" si="0"/>
        <v>#VALUE!</v>
      </c>
      <c r="I24" t="b">
        <f t="shared" si="1"/>
        <v>1</v>
      </c>
      <c r="K24" t="b">
        <f t="shared" si="2"/>
        <v>0</v>
      </c>
      <c r="L24" t="s">
        <v>48</v>
      </c>
    </row>
    <row r="25" spans="1:13" x14ac:dyDescent="0.2">
      <c r="A25" t="s">
        <v>46</v>
      </c>
      <c r="B25">
        <v>24</v>
      </c>
      <c r="C25">
        <v>-1</v>
      </c>
      <c r="D25" t="s">
        <v>16</v>
      </c>
      <c r="E25" t="s">
        <v>55</v>
      </c>
      <c r="F25" s="48">
        <v>0</v>
      </c>
      <c r="G25" s="48" t="str">
        <f>IF(ISBLANK('309'!J30),"",'309'!J30)</f>
        <v>w: if Active &amp; = G2 + G3
v: if &gt; G2 + G3</v>
      </c>
      <c r="H25" s="48" t="e">
        <f t="shared" si="0"/>
        <v>#VALUE!</v>
      </c>
      <c r="I25" t="b">
        <f t="shared" si="1"/>
        <v>1</v>
      </c>
      <c r="K25" t="b">
        <f t="shared" si="2"/>
        <v>0</v>
      </c>
      <c r="L25" t="s">
        <v>48</v>
      </c>
    </row>
    <row r="26" spans="1:13" x14ac:dyDescent="0.2">
      <c r="A26" t="s">
        <v>46</v>
      </c>
      <c r="B26">
        <v>26</v>
      </c>
      <c r="C26">
        <v>-1</v>
      </c>
      <c r="D26" t="s">
        <v>16</v>
      </c>
      <c r="E26" t="s">
        <v>56</v>
      </c>
      <c r="F26" s="48">
        <v>0</v>
      </c>
      <c r="G26" s="48" t="str">
        <f>IF(ISBLANK('309'!L30),"",'309'!L30)</f>
        <v>w: if &gt; G1
w: if &lt; E1</v>
      </c>
      <c r="H26" s="48" t="e">
        <f t="shared" si="0"/>
        <v>#VALUE!</v>
      </c>
      <c r="I26" t="b">
        <f t="shared" si="1"/>
        <v>1</v>
      </c>
      <c r="K26" t="b">
        <f t="shared" si="2"/>
        <v>0</v>
      </c>
      <c r="L26" t="s">
        <v>48</v>
      </c>
    </row>
    <row r="27" spans="1:13" x14ac:dyDescent="0.2">
      <c r="A27" t="s">
        <v>46</v>
      </c>
      <c r="B27">
        <v>28</v>
      </c>
      <c r="C27">
        <v>-1</v>
      </c>
      <c r="D27" t="s">
        <v>16</v>
      </c>
      <c r="E27" t="s">
        <v>57</v>
      </c>
      <c r="F27" s="48">
        <v>0</v>
      </c>
      <c r="G27" s="48" t="str">
        <f>IF(ISBLANK('309'!F31),"",'309'!F31)</f>
        <v>w: if -ve</v>
      </c>
      <c r="H27" s="48" t="e">
        <f t="shared" si="0"/>
        <v>#VALUE!</v>
      </c>
      <c r="I27" t="b">
        <f t="shared" si="1"/>
        <v>1</v>
      </c>
      <c r="K27" t="b">
        <f t="shared" si="2"/>
        <v>0</v>
      </c>
      <c r="L27" t="s">
        <v>48</v>
      </c>
    </row>
    <row r="28" spans="1:13" x14ac:dyDescent="0.2">
      <c r="A28" t="s">
        <v>46</v>
      </c>
      <c r="B28">
        <v>29</v>
      </c>
      <c r="C28">
        <v>-1</v>
      </c>
      <c r="D28" t="s">
        <v>16</v>
      </c>
      <c r="E28" t="s">
        <v>58</v>
      </c>
      <c r="F28" s="48">
        <v>0</v>
      </c>
      <c r="G28" s="48" t="str">
        <f>IF(ISBLANK('309'!J31),"",'309'!J31)</f>
        <v>w: if -ve
w: if &lt; C2</v>
      </c>
      <c r="H28" s="48" t="e">
        <f t="shared" si="0"/>
        <v>#VALUE!</v>
      </c>
      <c r="I28" t="b">
        <f t="shared" si="1"/>
        <v>1</v>
      </c>
      <c r="K28" t="b">
        <f t="shared" si="2"/>
        <v>0</v>
      </c>
      <c r="L28" t="s">
        <v>48</v>
      </c>
    </row>
    <row r="29" spans="1:13" x14ac:dyDescent="0.2">
      <c r="A29" t="s">
        <v>46</v>
      </c>
      <c r="B29">
        <v>30</v>
      </c>
      <c r="C29">
        <v>-1</v>
      </c>
      <c r="D29" t="s">
        <v>16</v>
      </c>
      <c r="E29" t="s">
        <v>59</v>
      </c>
      <c r="F29" s="48">
        <v>0</v>
      </c>
      <c r="G29" s="48" t="str">
        <f>IF(ISBLANK('309'!F32),"",'309'!F32)</f>
        <v>w: if -ve</v>
      </c>
      <c r="H29" s="48" t="e">
        <f t="shared" si="0"/>
        <v>#VALUE!</v>
      </c>
      <c r="I29" t="b">
        <f t="shared" si="1"/>
        <v>1</v>
      </c>
      <c r="K29" t="b">
        <f t="shared" si="2"/>
        <v>0</v>
      </c>
      <c r="L29" t="s">
        <v>48</v>
      </c>
    </row>
    <row r="30" spans="1:13" x14ac:dyDescent="0.2">
      <c r="A30" t="s">
        <v>46</v>
      </c>
      <c r="B30">
        <v>31</v>
      </c>
      <c r="C30">
        <v>-1</v>
      </c>
      <c r="D30" t="s">
        <v>16</v>
      </c>
      <c r="E30" t="s">
        <v>60</v>
      </c>
      <c r="F30" s="48">
        <v>0</v>
      </c>
      <c r="G30" s="48" t="str">
        <f>IF(ISBLANK('309'!J32),"",'309'!J32)</f>
        <v>w: if -ve
w: if &lt; C3</v>
      </c>
      <c r="H30" s="48" t="e">
        <f t="shared" si="0"/>
        <v>#VALUE!</v>
      </c>
      <c r="I30" t="b">
        <f t="shared" si="1"/>
        <v>1</v>
      </c>
      <c r="K30" t="b">
        <f t="shared" si="2"/>
        <v>0</v>
      </c>
      <c r="L30" t="s">
        <v>48</v>
      </c>
    </row>
    <row r="31" spans="1:13" x14ac:dyDescent="0.2">
      <c r="A31" t="s">
        <v>46</v>
      </c>
      <c r="B31">
        <v>32</v>
      </c>
      <c r="C31">
        <v>-1</v>
      </c>
      <c r="D31" t="s">
        <v>16</v>
      </c>
      <c r="E31" t="s">
        <v>61</v>
      </c>
      <c r="F31" s="48">
        <v>0</v>
      </c>
      <c r="G31" s="48" t="str">
        <f>IF(ISBLANK('309'!F34),"",'309'!F34)</f>
        <v>w: if Active &amp; = C5 + C6
v: if &gt; C5 + C6</v>
      </c>
      <c r="H31" s="48" t="e">
        <f t="shared" si="0"/>
        <v>#VALUE!</v>
      </c>
      <c r="I31" t="b">
        <f t="shared" si="1"/>
        <v>1</v>
      </c>
      <c r="K31" t="b">
        <f t="shared" si="2"/>
        <v>0</v>
      </c>
      <c r="L31" t="s">
        <v>48</v>
      </c>
    </row>
    <row r="32" spans="1:13" x14ac:dyDescent="0.2">
      <c r="A32" t="s">
        <v>46</v>
      </c>
      <c r="B32">
        <v>34</v>
      </c>
      <c r="C32">
        <v>-1</v>
      </c>
      <c r="D32" t="s">
        <v>16</v>
      </c>
      <c r="E32" t="s">
        <v>62</v>
      </c>
      <c r="F32" s="48">
        <v>0</v>
      </c>
      <c r="G32" s="48" t="str">
        <f>IF(ISBLANK('309'!H34),"",'309'!H34)</f>
        <v>w: if &gt; C1</v>
      </c>
      <c r="H32" s="48" t="e">
        <f t="shared" si="0"/>
        <v>#VALUE!</v>
      </c>
      <c r="I32" t="b">
        <f t="shared" si="1"/>
        <v>1</v>
      </c>
      <c r="K32" t="b">
        <f t="shared" si="2"/>
        <v>0</v>
      </c>
      <c r="L32" t="s">
        <v>48</v>
      </c>
    </row>
    <row r="33" spans="1:12" x14ac:dyDescent="0.2">
      <c r="A33" t="s">
        <v>46</v>
      </c>
      <c r="B33">
        <v>36</v>
      </c>
      <c r="C33">
        <v>-1</v>
      </c>
      <c r="D33" t="s">
        <v>16</v>
      </c>
      <c r="E33" t="s">
        <v>63</v>
      </c>
      <c r="F33" s="48">
        <v>0</v>
      </c>
      <c r="G33" s="48" t="str">
        <f>IF(ISBLANK('309'!J34),"",'309'!J34)</f>
        <v>w: if Active &amp; = G5 + G6
v: if &gt; G5 + G6</v>
      </c>
      <c r="H33" s="48" t="e">
        <f t="shared" si="0"/>
        <v>#VALUE!</v>
      </c>
      <c r="I33" t="b">
        <f t="shared" si="1"/>
        <v>1</v>
      </c>
      <c r="K33" t="b">
        <f t="shared" si="2"/>
        <v>0</v>
      </c>
      <c r="L33" t="s">
        <v>48</v>
      </c>
    </row>
    <row r="34" spans="1:12" x14ac:dyDescent="0.2">
      <c r="A34" t="s">
        <v>46</v>
      </c>
      <c r="B34">
        <v>38</v>
      </c>
      <c r="C34">
        <v>-1</v>
      </c>
      <c r="D34" t="s">
        <v>16</v>
      </c>
      <c r="E34" t="s">
        <v>64</v>
      </c>
      <c r="F34" s="48">
        <v>0</v>
      </c>
      <c r="G34" s="48" t="str">
        <f>IF(ISBLANK('309'!L34),"",'309'!L34)</f>
        <v>w: if &gt; G4
w: if &lt; E4</v>
      </c>
      <c r="H34" s="48" t="e">
        <f t="shared" si="0"/>
        <v>#VALUE!</v>
      </c>
      <c r="I34" t="b">
        <f t="shared" si="1"/>
        <v>1</v>
      </c>
      <c r="K34" t="b">
        <f t="shared" si="2"/>
        <v>0</v>
      </c>
      <c r="L34" t="s">
        <v>48</v>
      </c>
    </row>
    <row r="35" spans="1:12" x14ac:dyDescent="0.2">
      <c r="A35" t="s">
        <v>46</v>
      </c>
      <c r="B35">
        <v>40</v>
      </c>
      <c r="C35">
        <v>-1</v>
      </c>
      <c r="D35" t="s">
        <v>16</v>
      </c>
      <c r="E35" t="s">
        <v>65</v>
      </c>
      <c r="F35" s="48">
        <v>0</v>
      </c>
      <c r="G35" s="48" t="str">
        <f>IF(ISBLANK('309'!F35),"",'309'!F35)</f>
        <v>w: if -ve</v>
      </c>
      <c r="H35" s="48" t="e">
        <f t="shared" si="0"/>
        <v>#VALUE!</v>
      </c>
      <c r="I35" t="b">
        <f t="shared" si="1"/>
        <v>1</v>
      </c>
      <c r="K35" t="b">
        <f t="shared" si="2"/>
        <v>0</v>
      </c>
      <c r="L35" t="s">
        <v>48</v>
      </c>
    </row>
    <row r="36" spans="1:12" x14ac:dyDescent="0.2">
      <c r="A36" t="s">
        <v>46</v>
      </c>
      <c r="B36">
        <v>41</v>
      </c>
      <c r="C36">
        <v>-1</v>
      </c>
      <c r="D36" t="s">
        <v>16</v>
      </c>
      <c r="E36" t="s">
        <v>66</v>
      </c>
      <c r="F36" s="48">
        <v>0</v>
      </c>
      <c r="G36" s="48" t="str">
        <f>IF(ISBLANK('309'!J35),"",'309'!J35)</f>
        <v>w: if -ve
w: if &lt; C5</v>
      </c>
      <c r="H36" s="48" t="e">
        <f t="shared" si="0"/>
        <v>#VALUE!</v>
      </c>
      <c r="I36" t="b">
        <f t="shared" si="1"/>
        <v>1</v>
      </c>
      <c r="K36" t="b">
        <f t="shared" si="2"/>
        <v>0</v>
      </c>
      <c r="L36" t="s">
        <v>48</v>
      </c>
    </row>
    <row r="37" spans="1:12" x14ac:dyDescent="0.2">
      <c r="A37" t="s">
        <v>46</v>
      </c>
      <c r="B37">
        <v>42</v>
      </c>
      <c r="C37">
        <v>-1</v>
      </c>
      <c r="D37" t="s">
        <v>16</v>
      </c>
      <c r="E37" t="s">
        <v>67</v>
      </c>
      <c r="F37" s="48">
        <v>0</v>
      </c>
      <c r="G37" s="48" t="str">
        <f>IF(ISBLANK('309'!F36),"",'309'!F36)</f>
        <v>w: if -ve</v>
      </c>
      <c r="H37" s="48" t="e">
        <f t="shared" si="0"/>
        <v>#VALUE!</v>
      </c>
      <c r="I37" t="b">
        <f t="shared" si="1"/>
        <v>1</v>
      </c>
      <c r="K37" t="b">
        <f t="shared" si="2"/>
        <v>0</v>
      </c>
      <c r="L37" t="s">
        <v>48</v>
      </c>
    </row>
    <row r="38" spans="1:12" x14ac:dyDescent="0.2">
      <c r="A38" t="s">
        <v>46</v>
      </c>
      <c r="B38">
        <v>43</v>
      </c>
      <c r="C38">
        <v>-1</v>
      </c>
      <c r="D38" t="s">
        <v>16</v>
      </c>
      <c r="E38" t="s">
        <v>68</v>
      </c>
      <c r="F38" s="48">
        <v>0</v>
      </c>
      <c r="G38" s="48" t="str">
        <f>IF(ISBLANK('309'!J36),"",'309'!J36)</f>
        <v>w: if -ve
w: if &lt; C6</v>
      </c>
      <c r="H38" s="48" t="e">
        <f t="shared" si="0"/>
        <v>#VALUE!</v>
      </c>
      <c r="I38" t="b">
        <f t="shared" si="1"/>
        <v>1</v>
      </c>
      <c r="K38" t="b">
        <f t="shared" si="2"/>
        <v>0</v>
      </c>
      <c r="L38" t="s">
        <v>48</v>
      </c>
    </row>
    <row r="39" spans="1:12" x14ac:dyDescent="0.2">
      <c r="A39" t="s">
        <v>46</v>
      </c>
      <c r="B39">
        <v>44</v>
      </c>
      <c r="C39">
        <v>-1</v>
      </c>
      <c r="D39" t="s">
        <v>16</v>
      </c>
      <c r="E39" t="s">
        <v>69</v>
      </c>
      <c r="F39" s="48">
        <v>0</v>
      </c>
      <c r="G39" s="48" t="str">
        <f>IF(ISBLANK('309'!F37),"",'309'!F37)</f>
        <v>w: if -ve</v>
      </c>
      <c r="H39" s="48" t="e">
        <f t="shared" si="0"/>
        <v>#VALUE!</v>
      </c>
      <c r="I39" t="b">
        <f t="shared" si="1"/>
        <v>1</v>
      </c>
      <c r="K39" t="b">
        <f t="shared" si="2"/>
        <v>0</v>
      </c>
      <c r="L39" t="s">
        <v>48</v>
      </c>
    </row>
    <row r="40" spans="1:12" x14ac:dyDescent="0.2">
      <c r="A40" t="s">
        <v>46</v>
      </c>
      <c r="B40">
        <v>46</v>
      </c>
      <c r="C40">
        <v>-1</v>
      </c>
      <c r="D40" t="s">
        <v>16</v>
      </c>
      <c r="E40" t="s">
        <v>70</v>
      </c>
      <c r="F40" s="48">
        <v>0</v>
      </c>
      <c r="G40" s="48" t="str">
        <f>IF(ISBLANK('309'!H37),"",'309'!H37)</f>
        <v>w: if &gt; C7</v>
      </c>
      <c r="H40" s="48" t="e">
        <f t="shared" si="0"/>
        <v>#VALUE!</v>
      </c>
      <c r="I40" t="b">
        <f t="shared" si="1"/>
        <v>1</v>
      </c>
      <c r="K40" t="b">
        <f t="shared" si="2"/>
        <v>0</v>
      </c>
      <c r="L40" t="s">
        <v>48</v>
      </c>
    </row>
    <row r="41" spans="1:12" x14ac:dyDescent="0.2">
      <c r="A41" t="s">
        <v>46</v>
      </c>
      <c r="B41">
        <v>48</v>
      </c>
      <c r="C41">
        <v>-1</v>
      </c>
      <c r="D41" t="s">
        <v>16</v>
      </c>
      <c r="E41" t="s">
        <v>71</v>
      </c>
      <c r="F41" s="48">
        <v>0</v>
      </c>
      <c r="G41" s="48" t="str">
        <f>IF(ISBLANK('309'!J37),"",'309'!J37)</f>
        <v>w: if -ve
w: if &lt; C7</v>
      </c>
      <c r="H41" s="48" t="e">
        <f t="shared" si="0"/>
        <v>#VALUE!</v>
      </c>
      <c r="I41" t="b">
        <f t="shared" si="1"/>
        <v>1</v>
      </c>
      <c r="K41" t="b">
        <f t="shared" si="2"/>
        <v>0</v>
      </c>
      <c r="L41" t="s">
        <v>48</v>
      </c>
    </row>
    <row r="42" spans="1:12" x14ac:dyDescent="0.2">
      <c r="A42" t="s">
        <v>46</v>
      </c>
      <c r="B42">
        <v>50</v>
      </c>
      <c r="C42">
        <v>-1</v>
      </c>
      <c r="D42" t="s">
        <v>16</v>
      </c>
      <c r="E42" t="s">
        <v>72</v>
      </c>
      <c r="F42" s="48">
        <v>0</v>
      </c>
      <c r="G42" s="48" t="str">
        <f>IF(ISBLANK('309'!L37),"",'309'!L37)</f>
        <v>w: if &gt; G7
w: if &lt; E7</v>
      </c>
      <c r="H42" s="48" t="e">
        <f t="shared" si="0"/>
        <v>#VALUE!</v>
      </c>
      <c r="I42" t="b">
        <f t="shared" si="1"/>
        <v>1</v>
      </c>
      <c r="K42" t="b">
        <f t="shared" si="2"/>
        <v>0</v>
      </c>
      <c r="L42" t="s">
        <v>48</v>
      </c>
    </row>
    <row r="43" spans="1:12" x14ac:dyDescent="0.2">
      <c r="A43" t="s">
        <v>46</v>
      </c>
      <c r="B43">
        <v>52</v>
      </c>
      <c r="C43">
        <v>-1</v>
      </c>
      <c r="D43" t="s">
        <v>16</v>
      </c>
      <c r="E43" t="s">
        <v>73</v>
      </c>
      <c r="F43" s="48">
        <v>0</v>
      </c>
      <c r="G43" s="48" t="str">
        <f>IF(ISBLANK('309'!F38),"",'309'!F38)</f>
        <v>w: if -ve</v>
      </c>
      <c r="H43" s="48" t="e">
        <f t="shared" si="0"/>
        <v>#VALUE!</v>
      </c>
      <c r="I43" t="b">
        <f t="shared" si="1"/>
        <v>1</v>
      </c>
      <c r="K43" t="b">
        <f t="shared" si="2"/>
        <v>0</v>
      </c>
      <c r="L43" t="s">
        <v>48</v>
      </c>
    </row>
    <row r="44" spans="1:12" x14ac:dyDescent="0.2">
      <c r="A44" t="s">
        <v>46</v>
      </c>
      <c r="B44">
        <v>54</v>
      </c>
      <c r="C44">
        <v>-1</v>
      </c>
      <c r="D44" t="s">
        <v>16</v>
      </c>
      <c r="E44" t="s">
        <v>74</v>
      </c>
      <c r="F44" s="48">
        <v>0</v>
      </c>
      <c r="G44" s="48" t="str">
        <f>IF(ISBLANK('309'!H38),"",'309'!H38)</f>
        <v>w: if &gt; C8</v>
      </c>
      <c r="H44" s="48" t="e">
        <f t="shared" si="0"/>
        <v>#VALUE!</v>
      </c>
      <c r="I44" t="b">
        <f t="shared" si="1"/>
        <v>1</v>
      </c>
      <c r="K44" t="b">
        <f t="shared" si="2"/>
        <v>0</v>
      </c>
      <c r="L44" t="s">
        <v>48</v>
      </c>
    </row>
    <row r="45" spans="1:12" x14ac:dyDescent="0.2">
      <c r="A45" t="s">
        <v>46</v>
      </c>
      <c r="B45">
        <v>56</v>
      </c>
      <c r="C45">
        <v>-1</v>
      </c>
      <c r="D45" t="s">
        <v>16</v>
      </c>
      <c r="E45" t="s">
        <v>75</v>
      </c>
      <c r="F45" s="48">
        <v>0</v>
      </c>
      <c r="G45" s="48" t="str">
        <f>IF(ISBLANK('309'!J38),"",'309'!J38)</f>
        <v>w: if -ve
w: if &lt; C8</v>
      </c>
      <c r="H45" s="48" t="e">
        <f t="shared" si="0"/>
        <v>#VALUE!</v>
      </c>
      <c r="I45" t="b">
        <f t="shared" si="1"/>
        <v>1</v>
      </c>
      <c r="K45" t="b">
        <f t="shared" si="2"/>
        <v>0</v>
      </c>
      <c r="L45" t="s">
        <v>48</v>
      </c>
    </row>
    <row r="46" spans="1:12" x14ac:dyDescent="0.2">
      <c r="A46" t="s">
        <v>46</v>
      </c>
      <c r="B46">
        <v>58</v>
      </c>
      <c r="C46">
        <v>-1</v>
      </c>
      <c r="D46" t="s">
        <v>16</v>
      </c>
      <c r="E46" t="s">
        <v>76</v>
      </c>
      <c r="F46" s="48">
        <v>0</v>
      </c>
      <c r="G46" s="48" t="str">
        <f>IF(ISBLANK('309'!L38),"",'309'!L38)</f>
        <v>w: if &gt; G8
w: if &lt; E8</v>
      </c>
      <c r="H46" s="48" t="e">
        <f t="shared" si="0"/>
        <v>#VALUE!</v>
      </c>
      <c r="I46" t="b">
        <f t="shared" si="1"/>
        <v>1</v>
      </c>
      <c r="K46" t="b">
        <f t="shared" si="2"/>
        <v>0</v>
      </c>
      <c r="L46" t="s">
        <v>48</v>
      </c>
    </row>
    <row r="47" spans="1:12" x14ac:dyDescent="0.2">
      <c r="A47" t="s">
        <v>46</v>
      </c>
      <c r="B47">
        <v>68</v>
      </c>
      <c r="C47">
        <v>-1</v>
      </c>
      <c r="D47" t="s">
        <v>16</v>
      </c>
      <c r="E47" t="s">
        <v>77</v>
      </c>
      <c r="F47" s="48">
        <v>0</v>
      </c>
      <c r="G47" s="48" t="str">
        <f>IF(ISBLANK('309'!F40),"",'309'!F40)</f>
        <v>w: if +ve</v>
      </c>
      <c r="H47" s="48" t="e">
        <f t="shared" si="0"/>
        <v>#VALUE!</v>
      </c>
      <c r="I47" t="b">
        <f t="shared" si="1"/>
        <v>1</v>
      </c>
      <c r="K47" t="b">
        <f t="shared" si="2"/>
        <v>0</v>
      </c>
      <c r="L47" t="s">
        <v>48</v>
      </c>
    </row>
    <row r="48" spans="1:12" x14ac:dyDescent="0.2">
      <c r="A48" t="s">
        <v>46</v>
      </c>
      <c r="B48">
        <v>69</v>
      </c>
      <c r="C48">
        <v>-1</v>
      </c>
      <c r="D48" t="s">
        <v>16</v>
      </c>
      <c r="E48" t="s">
        <v>78</v>
      </c>
      <c r="F48" s="48">
        <v>0</v>
      </c>
      <c r="G48" s="48" t="str">
        <f>IF(ISBLANK('309'!J40),"",'309'!J40)</f>
        <v>w: if +ve</v>
      </c>
      <c r="H48" s="48" t="e">
        <f t="shared" si="0"/>
        <v>#VALUE!</v>
      </c>
      <c r="I48" t="b">
        <f t="shared" si="1"/>
        <v>1</v>
      </c>
      <c r="K48" t="b">
        <f t="shared" si="2"/>
        <v>0</v>
      </c>
      <c r="L48" t="s">
        <v>48</v>
      </c>
    </row>
    <row r="49" spans="1:12" x14ac:dyDescent="0.2">
      <c r="A49" t="s">
        <v>79</v>
      </c>
      <c r="B49">
        <v>73</v>
      </c>
      <c r="C49">
        <v>-1</v>
      </c>
      <c r="D49" t="s">
        <v>16</v>
      </c>
      <c r="E49" t="s">
        <v>80</v>
      </c>
      <c r="F49" s="48">
        <v>0</v>
      </c>
      <c r="G49" s="48" t="str">
        <f>IF(ISBLANK('310'!G14),"",'310'!G14)</f>
        <v>w: if +ve</v>
      </c>
      <c r="H49" s="48" t="e">
        <f t="shared" si="0"/>
        <v>#VALUE!</v>
      </c>
      <c r="I49" t="b">
        <f t="shared" si="1"/>
        <v>1</v>
      </c>
      <c r="K49" t="b">
        <f t="shared" si="2"/>
        <v>0</v>
      </c>
      <c r="L49" t="s">
        <v>48</v>
      </c>
    </row>
    <row r="50" spans="1:12" x14ac:dyDescent="0.2">
      <c r="A50" t="s">
        <v>79</v>
      </c>
      <c r="B50">
        <v>74</v>
      </c>
      <c r="C50">
        <v>-1</v>
      </c>
      <c r="D50" t="s">
        <v>16</v>
      </c>
      <c r="E50" t="s">
        <v>81</v>
      </c>
      <c r="F50" s="48">
        <v>0</v>
      </c>
      <c r="G50" s="48" t="str">
        <f>IF(ISBLANK('310'!H14),"",'310'!H14)</f>
        <v>w: if +ve</v>
      </c>
      <c r="H50" s="48" t="e">
        <f t="shared" si="0"/>
        <v>#VALUE!</v>
      </c>
      <c r="I50" t="b">
        <f t="shared" si="1"/>
        <v>1</v>
      </c>
      <c r="K50" t="b">
        <f t="shared" si="2"/>
        <v>0</v>
      </c>
      <c r="L50" t="s">
        <v>48</v>
      </c>
    </row>
    <row r="51" spans="1:12" x14ac:dyDescent="0.2">
      <c r="A51" t="s">
        <v>79</v>
      </c>
      <c r="B51">
        <v>75</v>
      </c>
      <c r="C51">
        <v>-1</v>
      </c>
      <c r="D51" t="s">
        <v>16</v>
      </c>
      <c r="E51" t="s">
        <v>82</v>
      </c>
      <c r="F51" s="48">
        <v>0</v>
      </c>
      <c r="G51" s="48" t="str">
        <f>IF(ISBLANK('310'!I14),"",'310'!I14)</f>
        <v>v: if &lt; B1</v>
      </c>
      <c r="H51" s="48" t="e">
        <f t="shared" si="0"/>
        <v>#VALUE!</v>
      </c>
      <c r="I51" t="b">
        <f t="shared" si="1"/>
        <v>1</v>
      </c>
      <c r="K51" t="b">
        <f t="shared" si="2"/>
        <v>0</v>
      </c>
      <c r="L51" t="s">
        <v>48</v>
      </c>
    </row>
    <row r="52" spans="1:12" x14ac:dyDescent="0.2">
      <c r="A52" t="s">
        <v>79</v>
      </c>
      <c r="B52">
        <v>76</v>
      </c>
      <c r="C52">
        <v>-1</v>
      </c>
      <c r="D52" t="s">
        <v>16</v>
      </c>
      <c r="E52" t="s">
        <v>83</v>
      </c>
      <c r="F52" s="48">
        <v>0</v>
      </c>
      <c r="G52" s="48" t="str">
        <f>IF(ISBLANK('310'!J14),"",'310'!J14)</f>
        <v>w: if -ve
v: if &lt; C1</v>
      </c>
      <c r="H52" s="48" t="e">
        <f t="shared" si="0"/>
        <v>#VALUE!</v>
      </c>
      <c r="I52" t="b">
        <f t="shared" si="1"/>
        <v>1</v>
      </c>
      <c r="K52" t="b">
        <f t="shared" si="2"/>
        <v>0</v>
      </c>
      <c r="L52" t="s">
        <v>48</v>
      </c>
    </row>
    <row r="53" spans="1:12" x14ac:dyDescent="0.2">
      <c r="A53" t="s">
        <v>79</v>
      </c>
      <c r="B53">
        <v>77</v>
      </c>
      <c r="C53">
        <v>-1</v>
      </c>
      <c r="D53" t="s">
        <v>16</v>
      </c>
      <c r="E53" t="s">
        <v>84</v>
      </c>
      <c r="F53" s="48">
        <v>0</v>
      </c>
      <c r="G53" s="48" t="str">
        <f>IF(ISBLANK('310'!K14),"",'310'!K14)</f>
        <v>w: if -ve
v: if &lt; D1</v>
      </c>
      <c r="H53" s="48" t="e">
        <f t="shared" si="0"/>
        <v>#VALUE!</v>
      </c>
      <c r="I53" t="b">
        <f t="shared" si="1"/>
        <v>1</v>
      </c>
      <c r="K53" t="b">
        <f t="shared" si="2"/>
        <v>0</v>
      </c>
      <c r="L53" t="s">
        <v>48</v>
      </c>
    </row>
    <row r="54" spans="1:12" x14ac:dyDescent="0.2">
      <c r="A54" t="s">
        <v>79</v>
      </c>
      <c r="B54">
        <v>78</v>
      </c>
      <c r="C54">
        <v>-1</v>
      </c>
      <c r="D54" t="s">
        <v>16</v>
      </c>
      <c r="E54" t="s">
        <v>85</v>
      </c>
      <c r="F54" s="48">
        <v>0</v>
      </c>
      <c r="G54" s="48" t="str">
        <f>IF(ISBLANK('310'!L14),"",'310'!L14)</f>
        <v>w: if -ve
v: if &lt; E1</v>
      </c>
      <c r="H54" s="48" t="e">
        <f t="shared" si="0"/>
        <v>#VALUE!</v>
      </c>
      <c r="I54" t="b">
        <f t="shared" si="1"/>
        <v>1</v>
      </c>
      <c r="K54" t="b">
        <f t="shared" si="2"/>
        <v>0</v>
      </c>
      <c r="L54" t="s">
        <v>48</v>
      </c>
    </row>
    <row r="55" spans="1:12" x14ac:dyDescent="0.2">
      <c r="A55" t="s">
        <v>79</v>
      </c>
      <c r="B55">
        <v>80</v>
      </c>
      <c r="C55">
        <v>-1</v>
      </c>
      <c r="D55" t="s">
        <v>16</v>
      </c>
      <c r="E55" t="s">
        <v>86</v>
      </c>
      <c r="F55" s="48">
        <v>0</v>
      </c>
      <c r="G55" s="48" t="str">
        <f>IF(ISBLANK('310'!N14),"",'310'!N14)</f>
        <v>w: if -ve
v: if &lt; G1</v>
      </c>
      <c r="H55" s="48" t="e">
        <f t="shared" si="0"/>
        <v>#VALUE!</v>
      </c>
      <c r="I55" t="b">
        <f t="shared" si="1"/>
        <v>1</v>
      </c>
      <c r="K55" t="b">
        <f t="shared" si="2"/>
        <v>0</v>
      </c>
      <c r="L55" t="s">
        <v>48</v>
      </c>
    </row>
    <row r="56" spans="1:12" x14ac:dyDescent="0.2">
      <c r="A56" t="s">
        <v>79</v>
      </c>
      <c r="B56">
        <v>81</v>
      </c>
      <c r="C56">
        <v>-1</v>
      </c>
      <c r="D56" t="s">
        <v>16</v>
      </c>
      <c r="E56" t="s">
        <v>49</v>
      </c>
      <c r="F56" s="48">
        <v>0</v>
      </c>
      <c r="G56" s="48" t="str">
        <f>IF(ISBLANK('310'!G15),"",'310'!G15)</f>
        <v>w: if +ve</v>
      </c>
      <c r="H56" s="48" t="e">
        <f t="shared" si="0"/>
        <v>#VALUE!</v>
      </c>
      <c r="I56" t="b">
        <f t="shared" si="1"/>
        <v>1</v>
      </c>
      <c r="K56" t="b">
        <f t="shared" si="2"/>
        <v>0</v>
      </c>
      <c r="L56" t="s">
        <v>48</v>
      </c>
    </row>
    <row r="57" spans="1:12" x14ac:dyDescent="0.2">
      <c r="A57" t="s">
        <v>79</v>
      </c>
      <c r="B57">
        <v>82</v>
      </c>
      <c r="C57">
        <v>-1</v>
      </c>
      <c r="D57" t="s">
        <v>16</v>
      </c>
      <c r="E57" t="s">
        <v>87</v>
      </c>
      <c r="F57" s="48">
        <v>0</v>
      </c>
      <c r="G57" s="48" t="str">
        <f>IF(ISBLANK('310'!H15),"",'310'!H15)</f>
        <v>w: if +ve</v>
      </c>
      <c r="H57" s="48" t="e">
        <f t="shared" si="0"/>
        <v>#VALUE!</v>
      </c>
      <c r="I57" t="b">
        <f t="shared" si="1"/>
        <v>1</v>
      </c>
      <c r="K57" t="b">
        <f t="shared" si="2"/>
        <v>0</v>
      </c>
      <c r="L57" t="s">
        <v>48</v>
      </c>
    </row>
    <row r="58" spans="1:12" x14ac:dyDescent="0.2">
      <c r="A58" t="s">
        <v>79</v>
      </c>
      <c r="B58">
        <v>83</v>
      </c>
      <c r="C58">
        <v>-1</v>
      </c>
      <c r="D58" t="s">
        <v>16</v>
      </c>
      <c r="E58" t="s">
        <v>88</v>
      </c>
      <c r="F58" s="48">
        <v>0</v>
      </c>
      <c r="G58" s="48" t="str">
        <f>IF(ISBLANK('310'!I15),"",'310'!I15)</f>
        <v>v: if &lt; B2</v>
      </c>
      <c r="H58" s="48" t="e">
        <f t="shared" si="0"/>
        <v>#VALUE!</v>
      </c>
      <c r="I58" t="b">
        <f t="shared" si="1"/>
        <v>1</v>
      </c>
      <c r="K58" t="b">
        <f t="shared" si="2"/>
        <v>0</v>
      </c>
      <c r="L58" t="s">
        <v>48</v>
      </c>
    </row>
    <row r="59" spans="1:12" x14ac:dyDescent="0.2">
      <c r="A59" t="s">
        <v>79</v>
      </c>
      <c r="B59">
        <v>84</v>
      </c>
      <c r="C59">
        <v>-1</v>
      </c>
      <c r="D59" t="s">
        <v>16</v>
      </c>
      <c r="E59" t="s">
        <v>89</v>
      </c>
      <c r="F59" s="48">
        <v>0</v>
      </c>
      <c r="G59" s="48" t="str">
        <f>IF(ISBLANK('310'!J15),"",'310'!J15)</f>
        <v>w: if -ve
v: if &lt; C2</v>
      </c>
      <c r="H59" s="48" t="e">
        <f t="shared" si="0"/>
        <v>#VALUE!</v>
      </c>
      <c r="I59" t="b">
        <f t="shared" si="1"/>
        <v>1</v>
      </c>
      <c r="K59" t="b">
        <f t="shared" si="2"/>
        <v>0</v>
      </c>
      <c r="L59" t="s">
        <v>48</v>
      </c>
    </row>
    <row r="60" spans="1:12" x14ac:dyDescent="0.2">
      <c r="A60" t="s">
        <v>79</v>
      </c>
      <c r="B60">
        <v>85</v>
      </c>
      <c r="C60">
        <v>-1</v>
      </c>
      <c r="D60" t="s">
        <v>16</v>
      </c>
      <c r="E60" t="s">
        <v>34</v>
      </c>
      <c r="F60" s="48">
        <v>0</v>
      </c>
      <c r="G60" s="48" t="str">
        <f>IF(ISBLANK('310'!K15),"",'310'!K15)</f>
        <v>w: if -ve
v: if &lt; D2</v>
      </c>
      <c r="H60" s="48" t="e">
        <f t="shared" si="0"/>
        <v>#VALUE!</v>
      </c>
      <c r="I60" t="b">
        <f t="shared" si="1"/>
        <v>1</v>
      </c>
      <c r="K60" t="b">
        <f t="shared" si="2"/>
        <v>0</v>
      </c>
      <c r="L60" t="s">
        <v>48</v>
      </c>
    </row>
    <row r="61" spans="1:12" x14ac:dyDescent="0.2">
      <c r="A61" t="s">
        <v>79</v>
      </c>
      <c r="B61">
        <v>86</v>
      </c>
      <c r="C61">
        <v>-1</v>
      </c>
      <c r="D61" t="s">
        <v>16</v>
      </c>
      <c r="E61" t="s">
        <v>90</v>
      </c>
      <c r="F61" s="48">
        <v>0</v>
      </c>
      <c r="G61" s="48" t="str">
        <f>IF(ISBLANK('310'!L15),"",'310'!L15)</f>
        <v>w: if -ve
v: if &lt; E2</v>
      </c>
      <c r="H61" s="48" t="e">
        <f t="shared" si="0"/>
        <v>#VALUE!</v>
      </c>
      <c r="I61" t="b">
        <f t="shared" si="1"/>
        <v>1</v>
      </c>
      <c r="K61" t="b">
        <f t="shared" si="2"/>
        <v>0</v>
      </c>
      <c r="L61" t="s">
        <v>48</v>
      </c>
    </row>
    <row r="62" spans="1:12" x14ac:dyDescent="0.2">
      <c r="A62" t="s">
        <v>79</v>
      </c>
      <c r="B62">
        <v>88</v>
      </c>
      <c r="C62">
        <v>-1</v>
      </c>
      <c r="D62" t="s">
        <v>16</v>
      </c>
      <c r="E62" t="s">
        <v>91</v>
      </c>
      <c r="F62" s="48">
        <v>0</v>
      </c>
      <c r="G62" s="48" t="str">
        <f>IF(ISBLANK('310'!N15),"",'310'!N15)</f>
        <v>w: if -ve
v: if &lt; G2</v>
      </c>
      <c r="H62" s="48" t="e">
        <f t="shared" si="0"/>
        <v>#VALUE!</v>
      </c>
      <c r="I62" t="b">
        <f t="shared" si="1"/>
        <v>1</v>
      </c>
      <c r="K62" t="b">
        <f t="shared" si="2"/>
        <v>0</v>
      </c>
      <c r="L62" t="s">
        <v>48</v>
      </c>
    </row>
    <row r="63" spans="1:12" x14ac:dyDescent="0.2">
      <c r="A63" t="s">
        <v>92</v>
      </c>
      <c r="B63">
        <v>110</v>
      </c>
      <c r="C63">
        <v>1</v>
      </c>
      <c r="D63" t="s">
        <v>93</v>
      </c>
      <c r="E63" t="s">
        <v>94</v>
      </c>
      <c r="F63" s="48">
        <v>0</v>
      </c>
      <c r="G63" s="48">
        <f>IF(ISBLANK('311'!G29),"",'311'!G29)</f>
        <v>0</v>
      </c>
      <c r="H63" s="48">
        <f t="shared" si="0"/>
        <v>0</v>
      </c>
      <c r="I63" t="b">
        <f t="shared" si="1"/>
        <v>0</v>
      </c>
      <c r="K63" t="b">
        <f t="shared" si="2"/>
        <v>1</v>
      </c>
      <c r="L63" t="s">
        <v>48</v>
      </c>
    </row>
    <row r="64" spans="1:12" x14ac:dyDescent="0.2">
      <c r="A64" t="s">
        <v>92</v>
      </c>
      <c r="B64">
        <v>111</v>
      </c>
      <c r="C64">
        <v>1</v>
      </c>
      <c r="D64" t="s">
        <v>93</v>
      </c>
      <c r="E64" t="s">
        <v>62</v>
      </c>
      <c r="F64" s="48">
        <v>0</v>
      </c>
      <c r="G64" s="48" t="str">
        <f>IF(ISBLANK('311'!H29),"",'311'!H29)</f>
        <v>w: if &lt;&gt; 0</v>
      </c>
      <c r="H64" s="48" t="e">
        <f t="shared" si="0"/>
        <v>#VALUE!</v>
      </c>
      <c r="I64" t="b">
        <f t="shared" si="1"/>
        <v>1</v>
      </c>
      <c r="K64" t="b">
        <f t="shared" si="2"/>
        <v>0</v>
      </c>
      <c r="L64" t="s">
        <v>48</v>
      </c>
    </row>
    <row r="65" spans="1:12" x14ac:dyDescent="0.2">
      <c r="A65" t="s">
        <v>92</v>
      </c>
      <c r="B65">
        <v>110</v>
      </c>
      <c r="C65">
        <v>2</v>
      </c>
      <c r="D65" t="s">
        <v>95</v>
      </c>
      <c r="E65" t="s">
        <v>96</v>
      </c>
      <c r="F65" s="48">
        <v>0</v>
      </c>
      <c r="G65" s="48">
        <f>IF(ISBLANK('311'!G30),"",'311'!G30)</f>
        <v>0</v>
      </c>
      <c r="H65" s="48">
        <f t="shared" si="0"/>
        <v>0</v>
      </c>
      <c r="I65" t="b">
        <f t="shared" si="1"/>
        <v>0</v>
      </c>
      <c r="K65" t="b">
        <f t="shared" si="2"/>
        <v>1</v>
      </c>
      <c r="L65" t="s">
        <v>48</v>
      </c>
    </row>
    <row r="66" spans="1:12" x14ac:dyDescent="0.2">
      <c r="A66" t="s">
        <v>92</v>
      </c>
      <c r="B66">
        <v>111</v>
      </c>
      <c r="C66">
        <v>2</v>
      </c>
      <c r="D66" t="s">
        <v>95</v>
      </c>
      <c r="E66" t="s">
        <v>97</v>
      </c>
      <c r="F66" s="48">
        <v>0</v>
      </c>
      <c r="G66" s="48" t="str">
        <f>IF(ISBLANK('311'!H30),"",'311'!H30)</f>
        <v>w: if &lt;&gt; 0</v>
      </c>
      <c r="H66" s="48" t="e">
        <f t="shared" si="0"/>
        <v>#VALUE!</v>
      </c>
      <c r="I66" t="b">
        <f t="shared" si="1"/>
        <v>1</v>
      </c>
      <c r="K66" t="b">
        <f t="shared" si="2"/>
        <v>0</v>
      </c>
      <c r="L66" t="s">
        <v>48</v>
      </c>
    </row>
    <row r="67" spans="1:12" x14ac:dyDescent="0.2">
      <c r="A67" t="s">
        <v>92</v>
      </c>
      <c r="B67">
        <v>110</v>
      </c>
      <c r="C67">
        <v>3</v>
      </c>
      <c r="D67" t="s">
        <v>98</v>
      </c>
      <c r="E67" t="s">
        <v>99</v>
      </c>
      <c r="F67" s="48">
        <v>0</v>
      </c>
      <c r="G67" s="48">
        <f>IF(ISBLANK('311'!G31),"",'311'!G31)</f>
        <v>0</v>
      </c>
      <c r="H67" s="48">
        <f t="shared" si="0"/>
        <v>0</v>
      </c>
      <c r="I67" t="b">
        <f t="shared" si="1"/>
        <v>0</v>
      </c>
      <c r="K67" t="b">
        <f t="shared" si="2"/>
        <v>1</v>
      </c>
      <c r="L67" t="s">
        <v>48</v>
      </c>
    </row>
    <row r="68" spans="1:12" x14ac:dyDescent="0.2">
      <c r="A68" t="s">
        <v>92</v>
      </c>
      <c r="B68">
        <v>111</v>
      </c>
      <c r="C68">
        <v>3</v>
      </c>
      <c r="D68" t="s">
        <v>98</v>
      </c>
      <c r="E68" t="s">
        <v>100</v>
      </c>
      <c r="F68" s="48">
        <v>0</v>
      </c>
      <c r="G68" s="48" t="str">
        <f>IF(ISBLANK('311'!H31),"",'311'!H31)</f>
        <v>w: if &lt;&gt; 0</v>
      </c>
      <c r="H68" s="48" t="e">
        <f t="shared" si="0"/>
        <v>#VALUE!</v>
      </c>
      <c r="I68" t="b">
        <f t="shared" si="1"/>
        <v>1</v>
      </c>
      <c r="K68" t="b">
        <f t="shared" si="2"/>
        <v>0</v>
      </c>
      <c r="L68" t="s">
        <v>48</v>
      </c>
    </row>
    <row r="69" spans="1:12" x14ac:dyDescent="0.2">
      <c r="A69" t="s">
        <v>92</v>
      </c>
      <c r="B69">
        <v>110</v>
      </c>
      <c r="C69">
        <v>4</v>
      </c>
      <c r="D69" t="s">
        <v>101</v>
      </c>
      <c r="E69" t="s">
        <v>102</v>
      </c>
      <c r="F69" s="48">
        <v>0</v>
      </c>
      <c r="G69" s="48">
        <f>IF(ISBLANK('311'!G32),"",'311'!G32)</f>
        <v>0</v>
      </c>
      <c r="H69" s="48">
        <f t="shared" si="0"/>
        <v>0</v>
      </c>
      <c r="I69" t="b">
        <f t="shared" si="1"/>
        <v>0</v>
      </c>
      <c r="K69" t="b">
        <f t="shared" si="2"/>
        <v>1</v>
      </c>
      <c r="L69" t="s">
        <v>48</v>
      </c>
    </row>
    <row r="70" spans="1:12" x14ac:dyDescent="0.2">
      <c r="A70" t="s">
        <v>92</v>
      </c>
      <c r="B70">
        <v>111</v>
      </c>
      <c r="C70">
        <v>4</v>
      </c>
      <c r="D70" t="s">
        <v>101</v>
      </c>
      <c r="E70" t="s">
        <v>103</v>
      </c>
      <c r="F70" s="48">
        <v>0</v>
      </c>
      <c r="G70" s="48" t="str">
        <f>IF(ISBLANK('311'!H32),"",'311'!H32)</f>
        <v>w: if &lt;&gt; 0</v>
      </c>
      <c r="H70" s="48" t="e">
        <f t="shared" ref="H70:H133" si="3">G70-F70</f>
        <v>#VALUE!</v>
      </c>
      <c r="I70" t="b">
        <f t="shared" ref="I70:I133" si="4">ISERROR(H70)</f>
        <v>1</v>
      </c>
      <c r="K70" t="b">
        <f t="shared" ref="K70:K133" si="5">G70=F70</f>
        <v>0</v>
      </c>
      <c r="L70" t="s">
        <v>48</v>
      </c>
    </row>
    <row r="71" spans="1:12" x14ac:dyDescent="0.2">
      <c r="A71" t="s">
        <v>92</v>
      </c>
      <c r="B71">
        <v>110</v>
      </c>
      <c r="C71">
        <v>5</v>
      </c>
      <c r="D71" t="s">
        <v>104</v>
      </c>
      <c r="E71" t="s">
        <v>105</v>
      </c>
      <c r="F71" s="48">
        <v>0</v>
      </c>
      <c r="G71" s="48">
        <f>IF(ISBLANK('311'!G33),"",'311'!G33)</f>
        <v>0</v>
      </c>
      <c r="H71" s="48">
        <f t="shared" si="3"/>
        <v>0</v>
      </c>
      <c r="I71" t="b">
        <f t="shared" si="4"/>
        <v>0</v>
      </c>
      <c r="K71" t="b">
        <f t="shared" si="5"/>
        <v>1</v>
      </c>
      <c r="L71" t="s">
        <v>48</v>
      </c>
    </row>
    <row r="72" spans="1:12" x14ac:dyDescent="0.2">
      <c r="A72" t="s">
        <v>92</v>
      </c>
      <c r="B72">
        <v>111</v>
      </c>
      <c r="C72">
        <v>5</v>
      </c>
      <c r="D72" t="s">
        <v>104</v>
      </c>
      <c r="E72" t="s">
        <v>106</v>
      </c>
      <c r="F72" s="48">
        <v>0</v>
      </c>
      <c r="G72" s="48" t="str">
        <f>IF(ISBLANK('311'!H33),"",'311'!H33)</f>
        <v>w: if &lt;&gt; 0</v>
      </c>
      <c r="H72" s="48" t="e">
        <f t="shared" si="3"/>
        <v>#VALUE!</v>
      </c>
      <c r="I72" t="b">
        <f t="shared" si="4"/>
        <v>1</v>
      </c>
      <c r="K72" t="b">
        <f t="shared" si="5"/>
        <v>0</v>
      </c>
      <c r="L72" t="s">
        <v>48</v>
      </c>
    </row>
    <row r="73" spans="1:12" x14ac:dyDescent="0.2">
      <c r="A73" t="s">
        <v>92</v>
      </c>
      <c r="B73">
        <v>110</v>
      </c>
      <c r="C73">
        <v>6</v>
      </c>
      <c r="D73" t="s">
        <v>107</v>
      </c>
      <c r="E73" t="s">
        <v>108</v>
      </c>
      <c r="F73" s="48">
        <v>0</v>
      </c>
      <c r="G73" s="48">
        <f>IF(ISBLANK('311'!G34),"",'311'!G34)</f>
        <v>0</v>
      </c>
      <c r="H73" s="48">
        <f t="shared" si="3"/>
        <v>0</v>
      </c>
      <c r="I73" t="b">
        <f t="shared" si="4"/>
        <v>0</v>
      </c>
      <c r="K73" t="b">
        <f t="shared" si="5"/>
        <v>1</v>
      </c>
      <c r="L73" t="s">
        <v>48</v>
      </c>
    </row>
    <row r="74" spans="1:12" x14ac:dyDescent="0.2">
      <c r="A74" t="s">
        <v>92</v>
      </c>
      <c r="B74">
        <v>111</v>
      </c>
      <c r="C74">
        <v>6</v>
      </c>
      <c r="D74" t="s">
        <v>107</v>
      </c>
      <c r="E74" t="s">
        <v>109</v>
      </c>
      <c r="F74" s="48">
        <v>0</v>
      </c>
      <c r="G74" s="48" t="str">
        <f>IF(ISBLANK('311'!H34),"",'311'!H34)</f>
        <v>w: if &lt;&gt; 0</v>
      </c>
      <c r="H74" s="48" t="e">
        <f t="shared" si="3"/>
        <v>#VALUE!</v>
      </c>
      <c r="I74" t="b">
        <f t="shared" si="4"/>
        <v>1</v>
      </c>
      <c r="K74" t="b">
        <f t="shared" si="5"/>
        <v>0</v>
      </c>
      <c r="L74" t="s">
        <v>48</v>
      </c>
    </row>
    <row r="75" spans="1:12" x14ac:dyDescent="0.2">
      <c r="A75" t="s">
        <v>92</v>
      </c>
      <c r="B75">
        <v>110</v>
      </c>
      <c r="C75">
        <v>7</v>
      </c>
      <c r="D75" t="s">
        <v>110</v>
      </c>
      <c r="E75" t="s">
        <v>111</v>
      </c>
      <c r="F75" s="48">
        <v>0</v>
      </c>
      <c r="G75" s="48">
        <f>IF(ISBLANK('311'!G35),"",'311'!G35)</f>
        <v>0</v>
      </c>
      <c r="H75" s="48">
        <f t="shared" si="3"/>
        <v>0</v>
      </c>
      <c r="I75" t="b">
        <f t="shared" si="4"/>
        <v>0</v>
      </c>
      <c r="K75" t="b">
        <f t="shared" si="5"/>
        <v>1</v>
      </c>
      <c r="L75" t="s">
        <v>48</v>
      </c>
    </row>
    <row r="76" spans="1:12" x14ac:dyDescent="0.2">
      <c r="A76" t="s">
        <v>92</v>
      </c>
      <c r="B76">
        <v>111</v>
      </c>
      <c r="C76">
        <v>7</v>
      </c>
      <c r="D76" t="s">
        <v>110</v>
      </c>
      <c r="E76" t="s">
        <v>112</v>
      </c>
      <c r="F76" s="48">
        <v>0</v>
      </c>
      <c r="G76" s="48" t="str">
        <f>IF(ISBLANK('311'!H35),"",'311'!H35)</f>
        <v>w: if &lt;&gt; 0</v>
      </c>
      <c r="H76" s="48" t="e">
        <f t="shared" si="3"/>
        <v>#VALUE!</v>
      </c>
      <c r="I76" t="b">
        <f t="shared" si="4"/>
        <v>1</v>
      </c>
      <c r="K76" t="b">
        <f t="shared" si="5"/>
        <v>0</v>
      </c>
      <c r="L76" t="s">
        <v>48</v>
      </c>
    </row>
    <row r="77" spans="1:12" x14ac:dyDescent="0.2">
      <c r="A77" t="s">
        <v>92</v>
      </c>
      <c r="B77">
        <v>110</v>
      </c>
      <c r="C77">
        <v>8</v>
      </c>
      <c r="D77" t="s">
        <v>113</v>
      </c>
      <c r="E77" t="s">
        <v>114</v>
      </c>
      <c r="F77" s="48">
        <v>0</v>
      </c>
      <c r="G77" s="48">
        <f>IF(ISBLANK('311'!G36),"",'311'!G36)</f>
        <v>0</v>
      </c>
      <c r="H77" s="48">
        <f t="shared" si="3"/>
        <v>0</v>
      </c>
      <c r="I77" t="b">
        <f t="shared" si="4"/>
        <v>0</v>
      </c>
      <c r="K77" t="b">
        <f t="shared" si="5"/>
        <v>1</v>
      </c>
      <c r="L77" t="s">
        <v>48</v>
      </c>
    </row>
    <row r="78" spans="1:12" x14ac:dyDescent="0.2">
      <c r="A78" t="s">
        <v>92</v>
      </c>
      <c r="B78">
        <v>111</v>
      </c>
      <c r="C78">
        <v>8</v>
      </c>
      <c r="D78" t="s">
        <v>113</v>
      </c>
      <c r="E78" t="s">
        <v>115</v>
      </c>
      <c r="F78" s="48">
        <v>0</v>
      </c>
      <c r="G78" s="48" t="str">
        <f>IF(ISBLANK('311'!H36),"",'311'!H36)</f>
        <v>w: if &lt;&gt; 0</v>
      </c>
      <c r="H78" s="48" t="e">
        <f t="shared" si="3"/>
        <v>#VALUE!</v>
      </c>
      <c r="I78" t="b">
        <f t="shared" si="4"/>
        <v>1</v>
      </c>
      <c r="K78" t="b">
        <f t="shared" si="5"/>
        <v>0</v>
      </c>
      <c r="L78" t="s">
        <v>48</v>
      </c>
    </row>
    <row r="79" spans="1:12" x14ac:dyDescent="0.2">
      <c r="A79" t="s">
        <v>92</v>
      </c>
      <c r="B79">
        <v>110</v>
      </c>
      <c r="C79">
        <v>9</v>
      </c>
      <c r="D79" t="s">
        <v>116</v>
      </c>
      <c r="E79" t="s">
        <v>117</v>
      </c>
      <c r="F79" s="48">
        <v>0</v>
      </c>
      <c r="G79" s="48">
        <f>IF(ISBLANK('311'!G37),"",'311'!G37)</f>
        <v>0</v>
      </c>
      <c r="H79" s="48">
        <f t="shared" si="3"/>
        <v>0</v>
      </c>
      <c r="I79" t="b">
        <f t="shared" si="4"/>
        <v>0</v>
      </c>
      <c r="K79" t="b">
        <f t="shared" si="5"/>
        <v>1</v>
      </c>
      <c r="L79" t="s">
        <v>48</v>
      </c>
    </row>
    <row r="80" spans="1:12" x14ac:dyDescent="0.2">
      <c r="A80" t="s">
        <v>92</v>
      </c>
      <c r="B80">
        <v>111</v>
      </c>
      <c r="C80">
        <v>9</v>
      </c>
      <c r="D80" t="s">
        <v>116</v>
      </c>
      <c r="E80" t="s">
        <v>118</v>
      </c>
      <c r="F80" s="48">
        <v>0</v>
      </c>
      <c r="G80" s="48" t="str">
        <f>IF(ISBLANK('311'!H37),"",'311'!H37)</f>
        <v>w: if &lt;&gt; 0</v>
      </c>
      <c r="H80" s="48" t="e">
        <f t="shared" si="3"/>
        <v>#VALUE!</v>
      </c>
      <c r="I80" t="b">
        <f t="shared" si="4"/>
        <v>1</v>
      </c>
      <c r="K80" t="b">
        <f t="shared" si="5"/>
        <v>0</v>
      </c>
      <c r="L80" t="s">
        <v>48</v>
      </c>
    </row>
    <row r="81" spans="1:12" x14ac:dyDescent="0.2">
      <c r="A81" t="s">
        <v>92</v>
      </c>
      <c r="B81">
        <v>110</v>
      </c>
      <c r="C81">
        <v>10</v>
      </c>
      <c r="D81" t="s">
        <v>119</v>
      </c>
      <c r="E81" t="s">
        <v>120</v>
      </c>
      <c r="F81" s="48">
        <v>0</v>
      </c>
      <c r="G81" s="48">
        <f>IF(ISBLANK('311'!G38),"",'311'!G38)</f>
        <v>0</v>
      </c>
      <c r="H81" s="48">
        <f t="shared" si="3"/>
        <v>0</v>
      </c>
      <c r="I81" t="b">
        <f t="shared" si="4"/>
        <v>0</v>
      </c>
      <c r="K81" t="b">
        <f t="shared" si="5"/>
        <v>1</v>
      </c>
      <c r="L81" t="s">
        <v>48</v>
      </c>
    </row>
    <row r="82" spans="1:12" x14ac:dyDescent="0.2">
      <c r="A82" t="s">
        <v>92</v>
      </c>
      <c r="B82">
        <v>111</v>
      </c>
      <c r="C82">
        <v>10</v>
      </c>
      <c r="D82" t="s">
        <v>119</v>
      </c>
      <c r="E82" t="s">
        <v>121</v>
      </c>
      <c r="F82" s="48">
        <v>0</v>
      </c>
      <c r="G82" s="48" t="str">
        <f>IF(ISBLANK('311'!H38),"",'311'!H38)</f>
        <v>w: if &lt;&gt; 0</v>
      </c>
      <c r="H82" s="48" t="e">
        <f t="shared" si="3"/>
        <v>#VALUE!</v>
      </c>
      <c r="I82" t="b">
        <f t="shared" si="4"/>
        <v>1</v>
      </c>
      <c r="K82" t="b">
        <f t="shared" si="5"/>
        <v>0</v>
      </c>
      <c r="L82" t="s">
        <v>48</v>
      </c>
    </row>
    <row r="83" spans="1:12" x14ac:dyDescent="0.2">
      <c r="A83" t="s">
        <v>92</v>
      </c>
      <c r="B83">
        <v>110</v>
      </c>
      <c r="C83">
        <v>11</v>
      </c>
      <c r="D83" t="s">
        <v>122</v>
      </c>
      <c r="E83" t="s">
        <v>123</v>
      </c>
      <c r="F83" s="48">
        <v>0</v>
      </c>
      <c r="G83" s="48">
        <f>IF(ISBLANK('311'!G39),"",'311'!G39)</f>
        <v>0</v>
      </c>
      <c r="H83" s="48">
        <f t="shared" si="3"/>
        <v>0</v>
      </c>
      <c r="I83" t="b">
        <f t="shared" si="4"/>
        <v>0</v>
      </c>
      <c r="K83" t="b">
        <f t="shared" si="5"/>
        <v>1</v>
      </c>
      <c r="L83" t="s">
        <v>48</v>
      </c>
    </row>
    <row r="84" spans="1:12" x14ac:dyDescent="0.2">
      <c r="A84" t="s">
        <v>92</v>
      </c>
      <c r="B84">
        <v>111</v>
      </c>
      <c r="C84">
        <v>11</v>
      </c>
      <c r="D84" t="s">
        <v>122</v>
      </c>
      <c r="E84" t="s">
        <v>124</v>
      </c>
      <c r="F84" s="48">
        <v>0</v>
      </c>
      <c r="G84" s="48" t="str">
        <f>IF(ISBLANK('311'!H39),"",'311'!H39)</f>
        <v>w: if &lt;&gt; 0</v>
      </c>
      <c r="H84" s="48" t="e">
        <f t="shared" si="3"/>
        <v>#VALUE!</v>
      </c>
      <c r="I84" t="b">
        <f t="shared" si="4"/>
        <v>1</v>
      </c>
      <c r="K84" t="b">
        <f t="shared" si="5"/>
        <v>0</v>
      </c>
      <c r="L84" t="s">
        <v>48</v>
      </c>
    </row>
    <row r="85" spans="1:12" x14ac:dyDescent="0.2">
      <c r="A85" t="s">
        <v>92</v>
      </c>
      <c r="B85">
        <v>110</v>
      </c>
      <c r="C85">
        <v>12</v>
      </c>
      <c r="D85" t="s">
        <v>125</v>
      </c>
      <c r="E85" t="s">
        <v>126</v>
      </c>
      <c r="F85" s="48">
        <v>0</v>
      </c>
      <c r="G85" s="48">
        <f>IF(ISBLANK('311'!G40),"",'311'!G40)</f>
        <v>0</v>
      </c>
      <c r="H85" s="48">
        <f t="shared" si="3"/>
        <v>0</v>
      </c>
      <c r="I85" t="b">
        <f t="shared" si="4"/>
        <v>0</v>
      </c>
      <c r="K85" t="b">
        <f t="shared" si="5"/>
        <v>1</v>
      </c>
      <c r="L85" t="s">
        <v>48</v>
      </c>
    </row>
    <row r="86" spans="1:12" x14ac:dyDescent="0.2">
      <c r="A86" t="s">
        <v>92</v>
      </c>
      <c r="B86">
        <v>111</v>
      </c>
      <c r="C86">
        <v>12</v>
      </c>
      <c r="D86" t="s">
        <v>125</v>
      </c>
      <c r="E86" t="s">
        <v>127</v>
      </c>
      <c r="F86" s="48">
        <v>0</v>
      </c>
      <c r="G86" s="48" t="str">
        <f>IF(ISBLANK('311'!H40),"",'311'!H40)</f>
        <v>w: if &lt;&gt; 0</v>
      </c>
      <c r="H86" s="48" t="e">
        <f t="shared" si="3"/>
        <v>#VALUE!</v>
      </c>
      <c r="I86" t="b">
        <f t="shared" si="4"/>
        <v>1</v>
      </c>
      <c r="K86" t="b">
        <f t="shared" si="5"/>
        <v>0</v>
      </c>
      <c r="L86" t="s">
        <v>48</v>
      </c>
    </row>
    <row r="87" spans="1:12" x14ac:dyDescent="0.2">
      <c r="A87" t="s">
        <v>92</v>
      </c>
      <c r="B87">
        <v>110</v>
      </c>
      <c r="C87">
        <v>13</v>
      </c>
      <c r="D87" t="s">
        <v>128</v>
      </c>
      <c r="E87" t="s">
        <v>129</v>
      </c>
      <c r="F87" s="48">
        <v>0</v>
      </c>
      <c r="G87" s="48">
        <f>IF(ISBLANK('311'!G41),"",'311'!G41)</f>
        <v>0</v>
      </c>
      <c r="H87" s="48">
        <f t="shared" si="3"/>
        <v>0</v>
      </c>
      <c r="I87" t="b">
        <f t="shared" si="4"/>
        <v>0</v>
      </c>
      <c r="K87" t="b">
        <f t="shared" si="5"/>
        <v>1</v>
      </c>
      <c r="L87" t="s">
        <v>48</v>
      </c>
    </row>
    <row r="88" spans="1:12" x14ac:dyDescent="0.2">
      <c r="A88" t="s">
        <v>92</v>
      </c>
      <c r="B88">
        <v>111</v>
      </c>
      <c r="C88">
        <v>13</v>
      </c>
      <c r="D88" t="s">
        <v>128</v>
      </c>
      <c r="E88" t="s">
        <v>130</v>
      </c>
      <c r="F88" s="48">
        <v>0</v>
      </c>
      <c r="G88" s="48" t="str">
        <f>IF(ISBLANK('311'!H41),"",'311'!H41)</f>
        <v>w: if &lt;&gt; 0</v>
      </c>
      <c r="H88" s="48" t="e">
        <f t="shared" si="3"/>
        <v>#VALUE!</v>
      </c>
      <c r="I88" t="b">
        <f t="shared" si="4"/>
        <v>1</v>
      </c>
      <c r="K88" t="b">
        <f t="shared" si="5"/>
        <v>0</v>
      </c>
      <c r="L88" t="s">
        <v>48</v>
      </c>
    </row>
    <row r="89" spans="1:12" x14ac:dyDescent="0.2">
      <c r="A89" t="s">
        <v>92</v>
      </c>
      <c r="B89">
        <v>110</v>
      </c>
      <c r="C89">
        <v>14</v>
      </c>
      <c r="D89" t="s">
        <v>131</v>
      </c>
      <c r="E89" t="s">
        <v>132</v>
      </c>
      <c r="F89" s="48">
        <v>0</v>
      </c>
      <c r="G89" s="48">
        <f>IF(ISBLANK('311'!G42),"",'311'!G42)</f>
        <v>0</v>
      </c>
      <c r="H89" s="48">
        <f t="shared" si="3"/>
        <v>0</v>
      </c>
      <c r="I89" t="b">
        <f t="shared" si="4"/>
        <v>0</v>
      </c>
      <c r="K89" t="b">
        <f t="shared" si="5"/>
        <v>1</v>
      </c>
      <c r="L89" t="s">
        <v>48</v>
      </c>
    </row>
    <row r="90" spans="1:12" x14ac:dyDescent="0.2">
      <c r="A90" t="s">
        <v>92</v>
      </c>
      <c r="B90">
        <v>111</v>
      </c>
      <c r="C90">
        <v>14</v>
      </c>
      <c r="D90" t="s">
        <v>131</v>
      </c>
      <c r="E90" t="s">
        <v>133</v>
      </c>
      <c r="F90" s="48">
        <v>0</v>
      </c>
      <c r="G90" s="48" t="str">
        <f>IF(ISBLANK('311'!H42),"",'311'!H42)</f>
        <v>w: if &lt;&gt; 0</v>
      </c>
      <c r="H90" s="48" t="e">
        <f t="shared" si="3"/>
        <v>#VALUE!</v>
      </c>
      <c r="I90" t="b">
        <f t="shared" si="4"/>
        <v>1</v>
      </c>
      <c r="K90" t="b">
        <f t="shared" si="5"/>
        <v>0</v>
      </c>
      <c r="L90" t="s">
        <v>48</v>
      </c>
    </row>
    <row r="91" spans="1:12" x14ac:dyDescent="0.2">
      <c r="A91" t="s">
        <v>92</v>
      </c>
      <c r="B91">
        <v>110</v>
      </c>
      <c r="C91">
        <v>15</v>
      </c>
      <c r="D91" t="s">
        <v>134</v>
      </c>
      <c r="E91" t="s">
        <v>135</v>
      </c>
      <c r="F91" s="48">
        <v>0</v>
      </c>
      <c r="G91" s="48">
        <f>IF(ISBLANK('311'!G43),"",'311'!G43)</f>
        <v>0</v>
      </c>
      <c r="H91" s="48">
        <f t="shared" si="3"/>
        <v>0</v>
      </c>
      <c r="I91" t="b">
        <f t="shared" si="4"/>
        <v>0</v>
      </c>
      <c r="K91" t="b">
        <f t="shared" si="5"/>
        <v>1</v>
      </c>
      <c r="L91" t="s">
        <v>48</v>
      </c>
    </row>
    <row r="92" spans="1:12" x14ac:dyDescent="0.2">
      <c r="A92" t="s">
        <v>92</v>
      </c>
      <c r="B92">
        <v>111</v>
      </c>
      <c r="C92">
        <v>15</v>
      </c>
      <c r="D92" t="s">
        <v>134</v>
      </c>
      <c r="E92" t="s">
        <v>136</v>
      </c>
      <c r="F92" s="48">
        <v>0</v>
      </c>
      <c r="G92" s="48" t="str">
        <f>IF(ISBLANK('311'!H43),"",'311'!H43)</f>
        <v>w: if &lt;&gt; 0</v>
      </c>
      <c r="H92" s="48" t="e">
        <f t="shared" si="3"/>
        <v>#VALUE!</v>
      </c>
      <c r="I92" t="b">
        <f t="shared" si="4"/>
        <v>1</v>
      </c>
      <c r="K92" t="b">
        <f t="shared" si="5"/>
        <v>0</v>
      </c>
      <c r="L92" t="s">
        <v>48</v>
      </c>
    </row>
    <row r="93" spans="1:12" x14ac:dyDescent="0.2">
      <c r="A93" t="s">
        <v>92</v>
      </c>
      <c r="B93">
        <v>110</v>
      </c>
      <c r="C93">
        <v>16</v>
      </c>
      <c r="D93" t="s">
        <v>137</v>
      </c>
      <c r="E93" t="s">
        <v>138</v>
      </c>
      <c r="F93" s="48">
        <v>0</v>
      </c>
      <c r="G93" s="48">
        <f>IF(ISBLANK('311'!G44),"",'311'!G44)</f>
        <v>0</v>
      </c>
      <c r="H93" s="48">
        <f t="shared" si="3"/>
        <v>0</v>
      </c>
      <c r="I93" t="b">
        <f t="shared" si="4"/>
        <v>0</v>
      </c>
      <c r="K93" t="b">
        <f t="shared" si="5"/>
        <v>1</v>
      </c>
      <c r="L93" t="s">
        <v>48</v>
      </c>
    </row>
    <row r="94" spans="1:12" x14ac:dyDescent="0.2">
      <c r="A94" t="s">
        <v>92</v>
      </c>
      <c r="B94">
        <v>111</v>
      </c>
      <c r="C94">
        <v>16</v>
      </c>
      <c r="D94" t="s">
        <v>137</v>
      </c>
      <c r="E94" t="s">
        <v>139</v>
      </c>
      <c r="F94" s="48">
        <v>0</v>
      </c>
      <c r="G94" s="48" t="str">
        <f>IF(ISBLANK('311'!H44),"",'311'!H44)</f>
        <v>w: if &lt;&gt; 0</v>
      </c>
      <c r="H94" s="48" t="e">
        <f t="shared" si="3"/>
        <v>#VALUE!</v>
      </c>
      <c r="I94" t="b">
        <f t="shared" si="4"/>
        <v>1</v>
      </c>
      <c r="K94" t="b">
        <f t="shared" si="5"/>
        <v>0</v>
      </c>
      <c r="L94" t="s">
        <v>48</v>
      </c>
    </row>
    <row r="95" spans="1:12" x14ac:dyDescent="0.2">
      <c r="A95" t="s">
        <v>92</v>
      </c>
      <c r="B95">
        <v>110</v>
      </c>
      <c r="C95">
        <v>17</v>
      </c>
      <c r="D95" t="s">
        <v>140</v>
      </c>
      <c r="E95" t="s">
        <v>141</v>
      </c>
      <c r="F95" s="48">
        <v>0</v>
      </c>
      <c r="G95" s="48">
        <f>IF(ISBLANK('311'!G45),"",'311'!G45)</f>
        <v>0</v>
      </c>
      <c r="H95" s="48">
        <f t="shared" si="3"/>
        <v>0</v>
      </c>
      <c r="I95" t="b">
        <f t="shared" si="4"/>
        <v>0</v>
      </c>
      <c r="K95" t="b">
        <f t="shared" si="5"/>
        <v>1</v>
      </c>
      <c r="L95" t="s">
        <v>48</v>
      </c>
    </row>
    <row r="96" spans="1:12" x14ac:dyDescent="0.2">
      <c r="A96" t="s">
        <v>92</v>
      </c>
      <c r="B96">
        <v>111</v>
      </c>
      <c r="C96">
        <v>17</v>
      </c>
      <c r="D96" t="s">
        <v>140</v>
      </c>
      <c r="E96" t="s">
        <v>142</v>
      </c>
      <c r="F96" s="48">
        <v>0</v>
      </c>
      <c r="G96" s="48" t="str">
        <f>IF(ISBLANK('311'!H45),"",'311'!H45)</f>
        <v>w: if &lt;&gt; 0</v>
      </c>
      <c r="H96" s="48" t="e">
        <f t="shared" si="3"/>
        <v>#VALUE!</v>
      </c>
      <c r="I96" t="b">
        <f t="shared" si="4"/>
        <v>1</v>
      </c>
      <c r="K96" t="b">
        <f t="shared" si="5"/>
        <v>0</v>
      </c>
      <c r="L96" t="s">
        <v>48</v>
      </c>
    </row>
    <row r="97" spans="1:12" x14ac:dyDescent="0.2">
      <c r="A97" t="s">
        <v>92</v>
      </c>
      <c r="B97">
        <v>110</v>
      </c>
      <c r="C97">
        <v>18</v>
      </c>
      <c r="D97" t="s">
        <v>143</v>
      </c>
      <c r="E97" t="s">
        <v>144</v>
      </c>
      <c r="F97" s="48">
        <v>0</v>
      </c>
      <c r="G97" s="48">
        <f>IF(ISBLANK('311'!G46),"",'311'!G46)</f>
        <v>0</v>
      </c>
      <c r="H97" s="48">
        <f t="shared" si="3"/>
        <v>0</v>
      </c>
      <c r="I97" t="b">
        <f t="shared" si="4"/>
        <v>0</v>
      </c>
      <c r="K97" t="b">
        <f t="shared" si="5"/>
        <v>1</v>
      </c>
      <c r="L97" t="s">
        <v>48</v>
      </c>
    </row>
    <row r="98" spans="1:12" x14ac:dyDescent="0.2">
      <c r="A98" t="s">
        <v>92</v>
      </c>
      <c r="B98">
        <v>111</v>
      </c>
      <c r="C98">
        <v>18</v>
      </c>
      <c r="D98" t="s">
        <v>143</v>
      </c>
      <c r="E98" t="s">
        <v>145</v>
      </c>
      <c r="F98" s="48">
        <v>0</v>
      </c>
      <c r="G98" s="48" t="str">
        <f>IF(ISBLANK('311'!H46),"",'311'!H46)</f>
        <v>w: if &lt;&gt; 0</v>
      </c>
      <c r="H98" s="48" t="e">
        <f t="shared" si="3"/>
        <v>#VALUE!</v>
      </c>
      <c r="I98" t="b">
        <f t="shared" si="4"/>
        <v>1</v>
      </c>
      <c r="K98" t="b">
        <f t="shared" si="5"/>
        <v>0</v>
      </c>
      <c r="L98" t="s">
        <v>48</v>
      </c>
    </row>
    <row r="99" spans="1:12" x14ac:dyDescent="0.2">
      <c r="A99" t="s">
        <v>92</v>
      </c>
      <c r="B99">
        <v>110</v>
      </c>
      <c r="C99">
        <v>19</v>
      </c>
      <c r="D99" t="s">
        <v>146</v>
      </c>
      <c r="E99" t="s">
        <v>147</v>
      </c>
      <c r="F99" s="48">
        <v>0</v>
      </c>
      <c r="G99" s="48">
        <f>IF(ISBLANK('311'!G47),"",'311'!G47)</f>
        <v>0</v>
      </c>
      <c r="H99" s="48">
        <f t="shared" si="3"/>
        <v>0</v>
      </c>
      <c r="I99" t="b">
        <f t="shared" si="4"/>
        <v>0</v>
      </c>
      <c r="K99" t="b">
        <f t="shared" si="5"/>
        <v>1</v>
      </c>
      <c r="L99" t="s">
        <v>48</v>
      </c>
    </row>
    <row r="100" spans="1:12" x14ac:dyDescent="0.2">
      <c r="A100" t="s">
        <v>92</v>
      </c>
      <c r="B100">
        <v>111</v>
      </c>
      <c r="C100">
        <v>19</v>
      </c>
      <c r="D100" t="s">
        <v>146</v>
      </c>
      <c r="E100" t="s">
        <v>148</v>
      </c>
      <c r="F100" s="48">
        <v>0</v>
      </c>
      <c r="G100" s="48" t="str">
        <f>IF(ISBLANK('311'!H47),"",'311'!H47)</f>
        <v>w: if &lt;&gt; 0</v>
      </c>
      <c r="H100" s="48" t="e">
        <f t="shared" si="3"/>
        <v>#VALUE!</v>
      </c>
      <c r="I100" t="b">
        <f t="shared" si="4"/>
        <v>1</v>
      </c>
      <c r="K100" t="b">
        <f t="shared" si="5"/>
        <v>0</v>
      </c>
      <c r="L100" t="s">
        <v>48</v>
      </c>
    </row>
    <row r="101" spans="1:12" x14ac:dyDescent="0.2">
      <c r="A101" t="s">
        <v>92</v>
      </c>
      <c r="B101">
        <v>110</v>
      </c>
      <c r="C101">
        <v>20</v>
      </c>
      <c r="D101" t="s">
        <v>149</v>
      </c>
      <c r="E101" t="s">
        <v>150</v>
      </c>
      <c r="F101" s="48">
        <v>0</v>
      </c>
      <c r="G101" s="48">
        <f>IF(ISBLANK('311'!G48),"",'311'!G48)</f>
        <v>0</v>
      </c>
      <c r="H101" s="48">
        <f t="shared" si="3"/>
        <v>0</v>
      </c>
      <c r="I101" t="b">
        <f t="shared" si="4"/>
        <v>0</v>
      </c>
      <c r="K101" t="b">
        <f t="shared" si="5"/>
        <v>1</v>
      </c>
      <c r="L101" t="s">
        <v>48</v>
      </c>
    </row>
    <row r="102" spans="1:12" x14ac:dyDescent="0.2">
      <c r="A102" t="s">
        <v>92</v>
      </c>
      <c r="B102">
        <v>111</v>
      </c>
      <c r="C102">
        <v>20</v>
      </c>
      <c r="D102" t="s">
        <v>149</v>
      </c>
      <c r="E102" t="s">
        <v>151</v>
      </c>
      <c r="F102" s="48">
        <v>0</v>
      </c>
      <c r="G102" s="48" t="str">
        <f>IF(ISBLANK('311'!H48),"",'311'!H48)</f>
        <v>w: if &lt;&gt; 0</v>
      </c>
      <c r="H102" s="48" t="e">
        <f t="shared" si="3"/>
        <v>#VALUE!</v>
      </c>
      <c r="I102" t="b">
        <f t="shared" si="4"/>
        <v>1</v>
      </c>
      <c r="K102" t="b">
        <f t="shared" si="5"/>
        <v>0</v>
      </c>
      <c r="L102" t="s">
        <v>48</v>
      </c>
    </row>
    <row r="103" spans="1:12" x14ac:dyDescent="0.2">
      <c r="A103" t="s">
        <v>92</v>
      </c>
      <c r="B103">
        <v>110</v>
      </c>
      <c r="C103">
        <v>21</v>
      </c>
      <c r="D103" t="s">
        <v>152</v>
      </c>
      <c r="E103" t="s">
        <v>153</v>
      </c>
      <c r="F103" s="48">
        <v>0</v>
      </c>
      <c r="G103" s="48">
        <f>IF(ISBLANK('311'!G49),"",'311'!G49)</f>
        <v>0</v>
      </c>
      <c r="H103" s="48">
        <f t="shared" si="3"/>
        <v>0</v>
      </c>
      <c r="I103" t="b">
        <f t="shared" si="4"/>
        <v>0</v>
      </c>
      <c r="K103" t="b">
        <f t="shared" si="5"/>
        <v>1</v>
      </c>
      <c r="L103" t="s">
        <v>48</v>
      </c>
    </row>
    <row r="104" spans="1:12" x14ac:dyDescent="0.2">
      <c r="A104" t="s">
        <v>92</v>
      </c>
      <c r="B104">
        <v>111</v>
      </c>
      <c r="C104">
        <v>21</v>
      </c>
      <c r="D104" t="s">
        <v>152</v>
      </c>
      <c r="E104" t="s">
        <v>154</v>
      </c>
      <c r="F104" s="48">
        <v>0</v>
      </c>
      <c r="G104" s="48" t="str">
        <f>IF(ISBLANK('311'!H49),"",'311'!H49)</f>
        <v>w: if &lt;&gt; 0</v>
      </c>
      <c r="H104" s="48" t="e">
        <f t="shared" si="3"/>
        <v>#VALUE!</v>
      </c>
      <c r="I104" t="b">
        <f t="shared" si="4"/>
        <v>1</v>
      </c>
      <c r="K104" t="b">
        <f t="shared" si="5"/>
        <v>0</v>
      </c>
      <c r="L104" t="s">
        <v>48</v>
      </c>
    </row>
    <row r="105" spans="1:12" x14ac:dyDescent="0.2">
      <c r="A105" t="s">
        <v>92</v>
      </c>
      <c r="B105">
        <v>110</v>
      </c>
      <c r="C105">
        <v>22</v>
      </c>
      <c r="D105" t="s">
        <v>155</v>
      </c>
      <c r="E105" t="s">
        <v>156</v>
      </c>
      <c r="F105" s="48">
        <v>0</v>
      </c>
      <c r="G105" s="48">
        <f>IF(ISBLANK('311'!G50),"",'311'!G50)</f>
        <v>0</v>
      </c>
      <c r="H105" s="48">
        <f t="shared" si="3"/>
        <v>0</v>
      </c>
      <c r="I105" t="b">
        <f t="shared" si="4"/>
        <v>0</v>
      </c>
      <c r="K105" t="b">
        <f t="shared" si="5"/>
        <v>1</v>
      </c>
      <c r="L105" t="s">
        <v>48</v>
      </c>
    </row>
    <row r="106" spans="1:12" x14ac:dyDescent="0.2">
      <c r="A106" t="s">
        <v>92</v>
      </c>
      <c r="B106">
        <v>111</v>
      </c>
      <c r="C106">
        <v>22</v>
      </c>
      <c r="D106" t="s">
        <v>155</v>
      </c>
      <c r="E106" t="s">
        <v>157</v>
      </c>
      <c r="F106" s="48">
        <v>0</v>
      </c>
      <c r="G106" s="48" t="str">
        <f>IF(ISBLANK('311'!H50),"",'311'!H50)</f>
        <v>w: if &lt;&gt; 0</v>
      </c>
      <c r="H106" s="48" t="e">
        <f t="shared" si="3"/>
        <v>#VALUE!</v>
      </c>
      <c r="I106" t="b">
        <f t="shared" si="4"/>
        <v>1</v>
      </c>
      <c r="K106" t="b">
        <f t="shared" si="5"/>
        <v>0</v>
      </c>
      <c r="L106" t="s">
        <v>48</v>
      </c>
    </row>
    <row r="107" spans="1:12" x14ac:dyDescent="0.2">
      <c r="A107" t="s">
        <v>92</v>
      </c>
      <c r="B107">
        <v>110</v>
      </c>
      <c r="C107">
        <v>23</v>
      </c>
      <c r="D107" t="s">
        <v>158</v>
      </c>
      <c r="E107" t="s">
        <v>159</v>
      </c>
      <c r="F107" s="48">
        <v>0</v>
      </c>
      <c r="G107" s="48">
        <f>IF(ISBLANK('311'!G51),"",'311'!G51)</f>
        <v>0</v>
      </c>
      <c r="H107" s="48">
        <f t="shared" si="3"/>
        <v>0</v>
      </c>
      <c r="I107" t="b">
        <f t="shared" si="4"/>
        <v>0</v>
      </c>
      <c r="K107" t="b">
        <f t="shared" si="5"/>
        <v>1</v>
      </c>
      <c r="L107" t="s">
        <v>48</v>
      </c>
    </row>
    <row r="108" spans="1:12" x14ac:dyDescent="0.2">
      <c r="A108" t="s">
        <v>92</v>
      </c>
      <c r="B108">
        <v>111</v>
      </c>
      <c r="C108">
        <v>23</v>
      </c>
      <c r="D108" t="s">
        <v>158</v>
      </c>
      <c r="E108" t="s">
        <v>160</v>
      </c>
      <c r="F108" s="48">
        <v>0</v>
      </c>
      <c r="G108" s="48" t="str">
        <f>IF(ISBLANK('311'!H51),"",'311'!H51)</f>
        <v>w: if &lt;&gt; 0</v>
      </c>
      <c r="H108" s="48" t="e">
        <f t="shared" si="3"/>
        <v>#VALUE!</v>
      </c>
      <c r="I108" t="b">
        <f t="shared" si="4"/>
        <v>1</v>
      </c>
      <c r="K108" t="b">
        <f t="shared" si="5"/>
        <v>0</v>
      </c>
      <c r="L108" t="s">
        <v>48</v>
      </c>
    </row>
    <row r="109" spans="1:12" x14ac:dyDescent="0.2">
      <c r="A109" t="s">
        <v>92</v>
      </c>
      <c r="B109">
        <v>110</v>
      </c>
      <c r="C109">
        <v>24</v>
      </c>
      <c r="D109" t="s">
        <v>161</v>
      </c>
      <c r="E109" t="s">
        <v>162</v>
      </c>
      <c r="F109" s="48">
        <v>0</v>
      </c>
      <c r="G109" s="48">
        <f>IF(ISBLANK('311'!G52),"",'311'!G52)</f>
        <v>0</v>
      </c>
      <c r="H109" s="48">
        <f t="shared" si="3"/>
        <v>0</v>
      </c>
      <c r="I109" t="b">
        <f t="shared" si="4"/>
        <v>0</v>
      </c>
      <c r="K109" t="b">
        <f t="shared" si="5"/>
        <v>1</v>
      </c>
      <c r="L109" t="s">
        <v>48</v>
      </c>
    </row>
    <row r="110" spans="1:12" x14ac:dyDescent="0.2">
      <c r="A110" t="s">
        <v>92</v>
      </c>
      <c r="B110">
        <v>111</v>
      </c>
      <c r="C110">
        <v>24</v>
      </c>
      <c r="D110" t="s">
        <v>161</v>
      </c>
      <c r="E110" t="s">
        <v>163</v>
      </c>
      <c r="F110" s="48">
        <v>0</v>
      </c>
      <c r="G110" s="48" t="str">
        <f>IF(ISBLANK('311'!H52),"",'311'!H52)</f>
        <v>w: if &lt;&gt; 0</v>
      </c>
      <c r="H110" s="48" t="e">
        <f t="shared" si="3"/>
        <v>#VALUE!</v>
      </c>
      <c r="I110" t="b">
        <f t="shared" si="4"/>
        <v>1</v>
      </c>
      <c r="K110" t="b">
        <f t="shared" si="5"/>
        <v>0</v>
      </c>
      <c r="L110" t="s">
        <v>48</v>
      </c>
    </row>
    <row r="111" spans="1:12" x14ac:dyDescent="0.2">
      <c r="A111" t="s">
        <v>92</v>
      </c>
      <c r="B111">
        <v>110</v>
      </c>
      <c r="C111">
        <v>25</v>
      </c>
      <c r="D111" t="s">
        <v>164</v>
      </c>
      <c r="E111" t="s">
        <v>165</v>
      </c>
      <c r="F111" s="48">
        <v>0</v>
      </c>
      <c r="G111" s="48">
        <f>IF(ISBLANK('311'!G53),"",'311'!G53)</f>
        <v>0</v>
      </c>
      <c r="H111" s="48">
        <f t="shared" si="3"/>
        <v>0</v>
      </c>
      <c r="I111" t="b">
        <f t="shared" si="4"/>
        <v>0</v>
      </c>
      <c r="K111" t="b">
        <f t="shared" si="5"/>
        <v>1</v>
      </c>
      <c r="L111" t="s">
        <v>48</v>
      </c>
    </row>
    <row r="112" spans="1:12" x14ac:dyDescent="0.2">
      <c r="A112" t="s">
        <v>92</v>
      </c>
      <c r="B112">
        <v>111</v>
      </c>
      <c r="C112">
        <v>25</v>
      </c>
      <c r="D112" t="s">
        <v>164</v>
      </c>
      <c r="E112" t="s">
        <v>166</v>
      </c>
      <c r="F112" s="48">
        <v>0</v>
      </c>
      <c r="G112" s="48" t="str">
        <f>IF(ISBLANK('311'!H53),"",'311'!H53)</f>
        <v>w: if &lt;&gt; 0</v>
      </c>
      <c r="H112" s="48" t="e">
        <f t="shared" si="3"/>
        <v>#VALUE!</v>
      </c>
      <c r="I112" t="b">
        <f t="shared" si="4"/>
        <v>1</v>
      </c>
      <c r="K112" t="b">
        <f t="shared" si="5"/>
        <v>0</v>
      </c>
      <c r="L112" t="s">
        <v>48</v>
      </c>
    </row>
    <row r="113" spans="1:12" x14ac:dyDescent="0.2">
      <c r="A113" t="s">
        <v>92</v>
      </c>
      <c r="B113">
        <v>110</v>
      </c>
      <c r="C113">
        <v>26</v>
      </c>
      <c r="D113" t="s">
        <v>167</v>
      </c>
      <c r="E113" t="s">
        <v>168</v>
      </c>
      <c r="F113" s="48">
        <v>0</v>
      </c>
      <c r="G113" s="48">
        <f>IF(ISBLANK('311'!G54),"",'311'!G54)</f>
        <v>0</v>
      </c>
      <c r="H113" s="48">
        <f t="shared" si="3"/>
        <v>0</v>
      </c>
      <c r="I113" t="b">
        <f t="shared" si="4"/>
        <v>0</v>
      </c>
      <c r="K113" t="b">
        <f t="shared" si="5"/>
        <v>1</v>
      </c>
      <c r="L113" t="s">
        <v>48</v>
      </c>
    </row>
    <row r="114" spans="1:12" x14ac:dyDescent="0.2">
      <c r="A114" t="s">
        <v>92</v>
      </c>
      <c r="B114">
        <v>111</v>
      </c>
      <c r="C114">
        <v>26</v>
      </c>
      <c r="D114" t="s">
        <v>167</v>
      </c>
      <c r="E114" t="s">
        <v>169</v>
      </c>
      <c r="F114" s="48">
        <v>0</v>
      </c>
      <c r="G114" s="48" t="str">
        <f>IF(ISBLANK('311'!H54),"",'311'!H54)</f>
        <v>w: if &lt;&gt; 0</v>
      </c>
      <c r="H114" s="48" t="e">
        <f t="shared" si="3"/>
        <v>#VALUE!</v>
      </c>
      <c r="I114" t="b">
        <f t="shared" si="4"/>
        <v>1</v>
      </c>
      <c r="K114" t="b">
        <f t="shared" si="5"/>
        <v>0</v>
      </c>
      <c r="L114" t="s">
        <v>48</v>
      </c>
    </row>
    <row r="115" spans="1:12" x14ac:dyDescent="0.2">
      <c r="A115" t="s">
        <v>92</v>
      </c>
      <c r="B115">
        <v>110</v>
      </c>
      <c r="C115">
        <v>27</v>
      </c>
      <c r="D115" t="s">
        <v>170</v>
      </c>
      <c r="E115" t="s">
        <v>171</v>
      </c>
      <c r="F115" s="48">
        <v>0</v>
      </c>
      <c r="G115" s="48">
        <f>IF(ISBLANK('311'!G55),"",'311'!G55)</f>
        <v>0</v>
      </c>
      <c r="H115" s="48">
        <f t="shared" si="3"/>
        <v>0</v>
      </c>
      <c r="I115" t="b">
        <f t="shared" si="4"/>
        <v>0</v>
      </c>
      <c r="K115" t="b">
        <f t="shared" si="5"/>
        <v>1</v>
      </c>
      <c r="L115" t="s">
        <v>48</v>
      </c>
    </row>
    <row r="116" spans="1:12" x14ac:dyDescent="0.2">
      <c r="A116" t="s">
        <v>92</v>
      </c>
      <c r="B116">
        <v>111</v>
      </c>
      <c r="C116">
        <v>27</v>
      </c>
      <c r="D116" t="s">
        <v>170</v>
      </c>
      <c r="E116" t="s">
        <v>172</v>
      </c>
      <c r="F116" s="48">
        <v>0</v>
      </c>
      <c r="G116" s="48" t="str">
        <f>IF(ISBLANK('311'!H55),"",'311'!H55)</f>
        <v>w: if &lt;&gt; 0</v>
      </c>
      <c r="H116" s="48" t="e">
        <f t="shared" si="3"/>
        <v>#VALUE!</v>
      </c>
      <c r="I116" t="b">
        <f t="shared" si="4"/>
        <v>1</v>
      </c>
      <c r="K116" t="b">
        <f t="shared" si="5"/>
        <v>0</v>
      </c>
      <c r="L116" t="s">
        <v>48</v>
      </c>
    </row>
    <row r="117" spans="1:12" x14ac:dyDescent="0.2">
      <c r="A117" t="s">
        <v>92</v>
      </c>
      <c r="B117">
        <v>110</v>
      </c>
      <c r="C117">
        <v>28</v>
      </c>
      <c r="D117" t="s">
        <v>173</v>
      </c>
      <c r="E117" t="s">
        <v>174</v>
      </c>
      <c r="F117" s="48">
        <v>0</v>
      </c>
      <c r="G117" s="48">
        <f>IF(ISBLANK('311'!G56),"",'311'!G56)</f>
        <v>0</v>
      </c>
      <c r="H117" s="48">
        <f t="shared" si="3"/>
        <v>0</v>
      </c>
      <c r="I117" t="b">
        <f t="shared" si="4"/>
        <v>0</v>
      </c>
      <c r="K117" t="b">
        <f t="shared" si="5"/>
        <v>1</v>
      </c>
      <c r="L117" t="s">
        <v>48</v>
      </c>
    </row>
    <row r="118" spans="1:12" x14ac:dyDescent="0.2">
      <c r="A118" t="s">
        <v>92</v>
      </c>
      <c r="B118">
        <v>111</v>
      </c>
      <c r="C118">
        <v>28</v>
      </c>
      <c r="D118" t="s">
        <v>173</v>
      </c>
      <c r="E118" t="s">
        <v>175</v>
      </c>
      <c r="F118" s="48">
        <v>0</v>
      </c>
      <c r="G118" s="48" t="str">
        <f>IF(ISBLANK('311'!H56),"",'311'!H56)</f>
        <v>w: if -ve
w: if &lt;&gt; 0</v>
      </c>
      <c r="H118" s="48" t="e">
        <f t="shared" si="3"/>
        <v>#VALUE!</v>
      </c>
      <c r="I118" t="b">
        <f t="shared" si="4"/>
        <v>1</v>
      </c>
      <c r="K118" t="b">
        <f t="shared" si="5"/>
        <v>0</v>
      </c>
      <c r="L118" t="s">
        <v>48</v>
      </c>
    </row>
    <row r="119" spans="1:12" x14ac:dyDescent="0.2">
      <c r="A119" t="s">
        <v>92</v>
      </c>
      <c r="B119">
        <v>110</v>
      </c>
      <c r="C119">
        <v>29</v>
      </c>
      <c r="D119" t="s">
        <v>176</v>
      </c>
      <c r="E119" t="s">
        <v>177</v>
      </c>
      <c r="F119" s="48">
        <v>0</v>
      </c>
      <c r="G119" s="48">
        <f>IF(ISBLANK('311'!G57),"",'311'!G57)</f>
        <v>0</v>
      </c>
      <c r="H119" s="48">
        <f t="shared" si="3"/>
        <v>0</v>
      </c>
      <c r="I119" t="b">
        <f t="shared" si="4"/>
        <v>0</v>
      </c>
      <c r="K119" t="b">
        <f t="shared" si="5"/>
        <v>1</v>
      </c>
      <c r="L119" t="s">
        <v>48</v>
      </c>
    </row>
    <row r="120" spans="1:12" x14ac:dyDescent="0.2">
      <c r="A120" t="s">
        <v>92</v>
      </c>
      <c r="B120">
        <v>111</v>
      </c>
      <c r="C120">
        <v>29</v>
      </c>
      <c r="D120" t="s">
        <v>176</v>
      </c>
      <c r="E120" t="s">
        <v>178</v>
      </c>
      <c r="F120" s="48">
        <v>0</v>
      </c>
      <c r="G120" s="48" t="str">
        <f>IF(ISBLANK('311'!H57),"",'311'!H57)</f>
        <v>w: if -ve</v>
      </c>
      <c r="H120" s="48" t="e">
        <f t="shared" si="3"/>
        <v>#VALUE!</v>
      </c>
      <c r="I120" t="b">
        <f t="shared" si="4"/>
        <v>1</v>
      </c>
      <c r="K120" t="b">
        <f t="shared" si="5"/>
        <v>0</v>
      </c>
      <c r="L120" t="s">
        <v>48</v>
      </c>
    </row>
    <row r="121" spans="1:12" x14ac:dyDescent="0.2">
      <c r="A121" t="s">
        <v>92</v>
      </c>
      <c r="B121">
        <v>113</v>
      </c>
      <c r="C121">
        <v>-1</v>
      </c>
      <c r="D121" t="s">
        <v>16</v>
      </c>
      <c r="E121" t="s">
        <v>179</v>
      </c>
      <c r="F121" s="48">
        <v>0</v>
      </c>
      <c r="G121" s="48" t="str">
        <f>IF(ISBLANK('311'!G63),"",'311'!G63)</f>
        <v>v: if &lt;&gt; 0 &amp; 012 ULO = No</v>
      </c>
      <c r="H121" s="48" t="e">
        <f t="shared" si="3"/>
        <v>#VALUE!</v>
      </c>
      <c r="I121" t="b">
        <f t="shared" si="4"/>
        <v>1</v>
      </c>
      <c r="K121" t="b">
        <f t="shared" si="5"/>
        <v>0</v>
      </c>
      <c r="L121" t="s">
        <v>48</v>
      </c>
    </row>
    <row r="122" spans="1:12" x14ac:dyDescent="0.2">
      <c r="A122" t="s">
        <v>92</v>
      </c>
      <c r="B122">
        <v>89</v>
      </c>
      <c r="C122">
        <v>-1</v>
      </c>
      <c r="D122" t="s">
        <v>16</v>
      </c>
      <c r="E122" t="s">
        <v>180</v>
      </c>
      <c r="F122" s="48">
        <v>0</v>
      </c>
      <c r="G122" s="48" t="str">
        <f>IF(ISBLANK('311'!F18),"",'311'!F18)</f>
        <v>v: if -ve</v>
      </c>
      <c r="H122" s="48" t="e">
        <f t="shared" si="3"/>
        <v>#VALUE!</v>
      </c>
      <c r="I122" t="b">
        <f t="shared" si="4"/>
        <v>1</v>
      </c>
      <c r="K122" t="b">
        <f t="shared" si="5"/>
        <v>0</v>
      </c>
      <c r="L122" t="s">
        <v>48</v>
      </c>
    </row>
    <row r="123" spans="1:12" x14ac:dyDescent="0.2">
      <c r="A123" t="s">
        <v>92</v>
      </c>
      <c r="B123">
        <v>90</v>
      </c>
      <c r="C123">
        <v>-1</v>
      </c>
      <c r="D123" t="s">
        <v>16</v>
      </c>
      <c r="E123" t="s">
        <v>181</v>
      </c>
      <c r="F123" s="48">
        <v>0</v>
      </c>
      <c r="G123" s="48" t="str">
        <f>IF(ISBLANK('311'!G18),"",'311'!G18)</f>
        <v>v: if -ve</v>
      </c>
      <c r="H123" s="48" t="e">
        <f t="shared" si="3"/>
        <v>#VALUE!</v>
      </c>
      <c r="I123" t="b">
        <f t="shared" si="4"/>
        <v>1</v>
      </c>
      <c r="K123" t="b">
        <f t="shared" si="5"/>
        <v>0</v>
      </c>
      <c r="L123" t="s">
        <v>48</v>
      </c>
    </row>
    <row r="124" spans="1:12" x14ac:dyDescent="0.2">
      <c r="A124" t="s">
        <v>92</v>
      </c>
      <c r="B124">
        <v>91</v>
      </c>
      <c r="C124">
        <v>-1</v>
      </c>
      <c r="D124" t="s">
        <v>16</v>
      </c>
      <c r="E124" t="s">
        <v>182</v>
      </c>
      <c r="F124" s="48">
        <v>0</v>
      </c>
      <c r="G124" s="48" t="str">
        <f>IF(ISBLANK('311'!H18),"",'311'!H18)</f>
        <v>v: if -ve
v: if &lt; B1</v>
      </c>
      <c r="H124" s="48" t="e">
        <f t="shared" si="3"/>
        <v>#VALUE!</v>
      </c>
      <c r="I124" t="b">
        <f t="shared" si="4"/>
        <v>1</v>
      </c>
      <c r="K124" t="b">
        <f t="shared" si="5"/>
        <v>0</v>
      </c>
      <c r="L124" t="s">
        <v>48</v>
      </c>
    </row>
    <row r="125" spans="1:12" x14ac:dyDescent="0.2">
      <c r="A125" t="s">
        <v>92</v>
      </c>
      <c r="B125">
        <v>92</v>
      </c>
      <c r="C125">
        <v>-1</v>
      </c>
      <c r="D125" t="s">
        <v>16</v>
      </c>
      <c r="E125" t="s">
        <v>183</v>
      </c>
      <c r="F125" s="48">
        <v>0</v>
      </c>
      <c r="G125" s="48" t="str">
        <f>IF(ISBLANK('311'!I18),"",'311'!I18)</f>
        <v>v: if -ve
v: if &lt; C1</v>
      </c>
      <c r="H125" s="48" t="e">
        <f t="shared" si="3"/>
        <v>#VALUE!</v>
      </c>
      <c r="I125" t="b">
        <f t="shared" si="4"/>
        <v>1</v>
      </c>
      <c r="K125" t="b">
        <f t="shared" si="5"/>
        <v>0</v>
      </c>
      <c r="L125" t="s">
        <v>48</v>
      </c>
    </row>
    <row r="126" spans="1:12" x14ac:dyDescent="0.2">
      <c r="A126" t="s">
        <v>92</v>
      </c>
      <c r="B126">
        <v>93</v>
      </c>
      <c r="C126">
        <v>-1</v>
      </c>
      <c r="D126" t="s">
        <v>16</v>
      </c>
      <c r="E126" t="s">
        <v>184</v>
      </c>
      <c r="F126" s="48">
        <v>0</v>
      </c>
      <c r="G126" s="48" t="str">
        <f>IF(ISBLANK('311'!J18),"",'311'!J18)</f>
        <v>v: if -ve
v: if &lt; D1</v>
      </c>
      <c r="H126" s="48" t="e">
        <f t="shared" si="3"/>
        <v>#VALUE!</v>
      </c>
      <c r="I126" t="b">
        <f t="shared" si="4"/>
        <v>1</v>
      </c>
      <c r="K126" t="b">
        <f t="shared" si="5"/>
        <v>0</v>
      </c>
      <c r="L126" t="s">
        <v>48</v>
      </c>
    </row>
    <row r="127" spans="1:12" x14ac:dyDescent="0.2">
      <c r="A127" t="s">
        <v>92</v>
      </c>
      <c r="B127">
        <v>94</v>
      </c>
      <c r="C127">
        <v>-1</v>
      </c>
      <c r="D127" t="s">
        <v>16</v>
      </c>
      <c r="E127" t="s">
        <v>185</v>
      </c>
      <c r="F127" s="48">
        <v>0</v>
      </c>
      <c r="G127" s="48" t="str">
        <f>IF(ISBLANK('311'!K18),"",'311'!K18)</f>
        <v>v: if -ve
v: if &lt; E1</v>
      </c>
      <c r="H127" s="48" t="e">
        <f t="shared" si="3"/>
        <v>#VALUE!</v>
      </c>
      <c r="I127" t="b">
        <f t="shared" si="4"/>
        <v>1</v>
      </c>
      <c r="K127" t="b">
        <f t="shared" si="5"/>
        <v>0</v>
      </c>
      <c r="L127" t="s">
        <v>48</v>
      </c>
    </row>
    <row r="128" spans="1:12" x14ac:dyDescent="0.2">
      <c r="A128" t="s">
        <v>92</v>
      </c>
      <c r="B128">
        <v>95</v>
      </c>
      <c r="C128">
        <v>-1</v>
      </c>
      <c r="D128" t="s">
        <v>16</v>
      </c>
      <c r="E128" t="s">
        <v>186</v>
      </c>
      <c r="F128" s="48">
        <v>0</v>
      </c>
      <c r="G128" s="48" t="str">
        <f>IF(ISBLANK('311'!L18),"",'311'!L18)</f>
        <v>v: if -ve
v: if &lt; F1</v>
      </c>
      <c r="H128" s="48" t="e">
        <f t="shared" si="3"/>
        <v>#VALUE!</v>
      </c>
      <c r="I128" t="b">
        <f t="shared" si="4"/>
        <v>1</v>
      </c>
      <c r="K128" t="b">
        <f t="shared" si="5"/>
        <v>0</v>
      </c>
      <c r="L128" t="s">
        <v>48</v>
      </c>
    </row>
    <row r="129" spans="1:12" x14ac:dyDescent="0.2">
      <c r="A129" t="s">
        <v>92</v>
      </c>
      <c r="B129">
        <v>96</v>
      </c>
      <c r="C129">
        <v>-1</v>
      </c>
      <c r="D129" t="s">
        <v>16</v>
      </c>
      <c r="E129" t="s">
        <v>187</v>
      </c>
      <c r="F129" s="48">
        <v>0</v>
      </c>
      <c r="G129" s="48" t="str">
        <f>IF(ISBLANK('311'!M18),"",'311'!M18)</f>
        <v>v: if -ve
v: if &lt; G1</v>
      </c>
      <c r="H129" s="48" t="e">
        <f t="shared" si="3"/>
        <v>#VALUE!</v>
      </c>
      <c r="I129" t="b">
        <f t="shared" si="4"/>
        <v>1</v>
      </c>
      <c r="K129" t="b">
        <f t="shared" si="5"/>
        <v>0</v>
      </c>
      <c r="L129" t="s">
        <v>48</v>
      </c>
    </row>
    <row r="130" spans="1:12" x14ac:dyDescent="0.2">
      <c r="A130" t="s">
        <v>92</v>
      </c>
      <c r="B130">
        <v>97</v>
      </c>
      <c r="C130">
        <v>-1</v>
      </c>
      <c r="D130" t="s">
        <v>16</v>
      </c>
      <c r="E130" t="s">
        <v>188</v>
      </c>
      <c r="F130" s="48">
        <v>0</v>
      </c>
      <c r="G130" s="48" t="str">
        <f>IF(ISBLANK('311'!F19),"",'311'!F19)</f>
        <v>v: if -ve
w: if &lt; A1</v>
      </c>
      <c r="H130" s="48" t="e">
        <f t="shared" si="3"/>
        <v>#VALUE!</v>
      </c>
      <c r="I130" t="b">
        <f t="shared" si="4"/>
        <v>1</v>
      </c>
      <c r="K130" t="b">
        <f t="shared" si="5"/>
        <v>0</v>
      </c>
      <c r="L130" t="s">
        <v>48</v>
      </c>
    </row>
    <row r="131" spans="1:12" x14ac:dyDescent="0.2">
      <c r="A131" t="s">
        <v>92</v>
      </c>
      <c r="B131">
        <v>98</v>
      </c>
      <c r="C131">
        <v>-1</v>
      </c>
      <c r="D131" t="s">
        <v>16</v>
      </c>
      <c r="E131" t="s">
        <v>189</v>
      </c>
      <c r="F131" s="48">
        <v>0</v>
      </c>
      <c r="G131" s="48" t="str">
        <f>IF(ISBLANK('311'!L19),"",'311'!L19)</f>
        <v>v: if -ve
w: if &lt; G1</v>
      </c>
      <c r="H131" s="48" t="e">
        <f t="shared" si="3"/>
        <v>#VALUE!</v>
      </c>
      <c r="I131" t="b">
        <f t="shared" si="4"/>
        <v>1</v>
      </c>
      <c r="K131" t="b">
        <f t="shared" si="5"/>
        <v>0</v>
      </c>
      <c r="L131" t="s">
        <v>48</v>
      </c>
    </row>
    <row r="132" spans="1:12" x14ac:dyDescent="0.2">
      <c r="A132" t="s">
        <v>92</v>
      </c>
      <c r="B132">
        <v>99</v>
      </c>
      <c r="C132">
        <v>-1</v>
      </c>
      <c r="D132" t="s">
        <v>16</v>
      </c>
      <c r="E132" t="s">
        <v>190</v>
      </c>
      <c r="F132" s="48">
        <v>0</v>
      </c>
      <c r="G132" s="48" t="str">
        <f>IF(ISBLANK('311'!F21),"",'311'!F21)</f>
        <v>v: if -ve</v>
      </c>
      <c r="H132" s="48" t="e">
        <f t="shared" si="3"/>
        <v>#VALUE!</v>
      </c>
      <c r="I132" t="b">
        <f t="shared" si="4"/>
        <v>1</v>
      </c>
      <c r="K132" t="b">
        <f t="shared" si="5"/>
        <v>0</v>
      </c>
      <c r="L132" t="s">
        <v>48</v>
      </c>
    </row>
    <row r="133" spans="1:12" x14ac:dyDescent="0.2">
      <c r="A133" t="s">
        <v>92</v>
      </c>
      <c r="B133">
        <v>100</v>
      </c>
      <c r="C133">
        <v>-1</v>
      </c>
      <c r="D133" t="s">
        <v>16</v>
      </c>
      <c r="E133" t="s">
        <v>191</v>
      </c>
      <c r="F133" s="48">
        <v>0</v>
      </c>
      <c r="G133" s="48" t="str">
        <f>IF(ISBLANK('311'!G21),"",'311'!G21)</f>
        <v>v: if -ve</v>
      </c>
      <c r="H133" s="48" t="e">
        <f t="shared" si="3"/>
        <v>#VALUE!</v>
      </c>
      <c r="I133" t="b">
        <f t="shared" si="4"/>
        <v>1</v>
      </c>
      <c r="K133" t="b">
        <f t="shared" si="5"/>
        <v>0</v>
      </c>
      <c r="L133" t="s">
        <v>48</v>
      </c>
    </row>
    <row r="134" spans="1:12" x14ac:dyDescent="0.2">
      <c r="A134" t="s">
        <v>92</v>
      </c>
      <c r="B134">
        <v>101</v>
      </c>
      <c r="C134">
        <v>-1</v>
      </c>
      <c r="D134" t="s">
        <v>16</v>
      </c>
      <c r="E134" t="s">
        <v>192</v>
      </c>
      <c r="F134" s="48">
        <v>0</v>
      </c>
      <c r="G134" s="48" t="str">
        <f>IF(ISBLANK('311'!H21),"",'311'!H21)</f>
        <v>v: if -ve
v: if &lt; B3</v>
      </c>
      <c r="H134" s="48" t="e">
        <f t="shared" ref="H134:H197" si="6">G134-F134</f>
        <v>#VALUE!</v>
      </c>
      <c r="I134" t="b">
        <f t="shared" ref="I134:I197" si="7">ISERROR(H134)</f>
        <v>1</v>
      </c>
      <c r="K134" t="b">
        <f t="shared" ref="K134:K197" si="8">G134=F134</f>
        <v>0</v>
      </c>
      <c r="L134" t="s">
        <v>48</v>
      </c>
    </row>
    <row r="135" spans="1:12" x14ac:dyDescent="0.2">
      <c r="A135" t="s">
        <v>92</v>
      </c>
      <c r="B135">
        <v>102</v>
      </c>
      <c r="C135">
        <v>-1</v>
      </c>
      <c r="D135" t="s">
        <v>16</v>
      </c>
      <c r="E135" t="s">
        <v>193</v>
      </c>
      <c r="F135" s="48">
        <v>0</v>
      </c>
      <c r="G135" s="48" t="str">
        <f>IF(ISBLANK('311'!I21),"",'311'!I21)</f>
        <v>v: if -ve
v: if &lt; C3</v>
      </c>
      <c r="H135" s="48" t="e">
        <f t="shared" si="6"/>
        <v>#VALUE!</v>
      </c>
      <c r="I135" t="b">
        <f t="shared" si="7"/>
        <v>1</v>
      </c>
      <c r="K135" t="b">
        <f t="shared" si="8"/>
        <v>0</v>
      </c>
      <c r="L135" t="s">
        <v>48</v>
      </c>
    </row>
    <row r="136" spans="1:12" x14ac:dyDescent="0.2">
      <c r="A136" t="s">
        <v>92</v>
      </c>
      <c r="B136">
        <v>103</v>
      </c>
      <c r="C136">
        <v>-1</v>
      </c>
      <c r="D136" t="s">
        <v>16</v>
      </c>
      <c r="E136" t="s">
        <v>194</v>
      </c>
      <c r="F136" s="48">
        <v>0</v>
      </c>
      <c r="G136" s="48" t="str">
        <f>IF(ISBLANK('311'!J21),"",'311'!J21)</f>
        <v>v: if -ve
v: if &lt; D3</v>
      </c>
      <c r="H136" s="48" t="e">
        <f t="shared" si="6"/>
        <v>#VALUE!</v>
      </c>
      <c r="I136" t="b">
        <f t="shared" si="7"/>
        <v>1</v>
      </c>
      <c r="K136" t="b">
        <f t="shared" si="8"/>
        <v>0</v>
      </c>
      <c r="L136" t="s">
        <v>48</v>
      </c>
    </row>
    <row r="137" spans="1:12" x14ac:dyDescent="0.2">
      <c r="A137" t="s">
        <v>92</v>
      </c>
      <c r="B137">
        <v>104</v>
      </c>
      <c r="C137">
        <v>-1</v>
      </c>
      <c r="D137" t="s">
        <v>16</v>
      </c>
      <c r="E137" t="s">
        <v>41</v>
      </c>
      <c r="F137" s="48">
        <v>0</v>
      </c>
      <c r="G137" s="48" t="str">
        <f>IF(ISBLANK('311'!K21),"",'311'!K21)</f>
        <v>v: if -ve
v: if &lt; E3</v>
      </c>
      <c r="H137" s="48" t="e">
        <f t="shared" si="6"/>
        <v>#VALUE!</v>
      </c>
      <c r="I137" t="b">
        <f t="shared" si="7"/>
        <v>1</v>
      </c>
      <c r="K137" t="b">
        <f t="shared" si="8"/>
        <v>0</v>
      </c>
      <c r="L137" t="s">
        <v>48</v>
      </c>
    </row>
    <row r="138" spans="1:12" x14ac:dyDescent="0.2">
      <c r="A138" t="s">
        <v>92</v>
      </c>
      <c r="B138">
        <v>105</v>
      </c>
      <c r="C138">
        <v>-1</v>
      </c>
      <c r="D138" t="s">
        <v>16</v>
      </c>
      <c r="E138" t="s">
        <v>195</v>
      </c>
      <c r="F138" s="48">
        <v>0</v>
      </c>
      <c r="G138" s="48" t="str">
        <f>IF(ISBLANK('311'!L21),"",'311'!L21)</f>
        <v>v: if -ve
w: if &lt; G1
v: if &lt; F3</v>
      </c>
      <c r="H138" s="48" t="e">
        <f t="shared" si="6"/>
        <v>#VALUE!</v>
      </c>
      <c r="I138" t="b">
        <f t="shared" si="7"/>
        <v>1</v>
      </c>
      <c r="K138" t="b">
        <f t="shared" si="8"/>
        <v>0</v>
      </c>
      <c r="L138" t="s">
        <v>48</v>
      </c>
    </row>
    <row r="139" spans="1:12" x14ac:dyDescent="0.2">
      <c r="A139" t="s">
        <v>92</v>
      </c>
      <c r="B139">
        <v>106</v>
      </c>
      <c r="C139">
        <v>-1</v>
      </c>
      <c r="D139" t="s">
        <v>16</v>
      </c>
      <c r="E139" t="s">
        <v>196</v>
      </c>
      <c r="F139" s="48">
        <v>0</v>
      </c>
      <c r="G139" s="48" t="str">
        <f>IF(ISBLANK('311'!M21),"",'311'!M21)</f>
        <v>v: if -ve
w: if &lt; H1
v: if &lt; G3</v>
      </c>
      <c r="H139" s="48" t="e">
        <f t="shared" si="6"/>
        <v>#VALUE!</v>
      </c>
      <c r="I139" t="b">
        <f t="shared" si="7"/>
        <v>1</v>
      </c>
      <c r="K139" t="b">
        <f t="shared" si="8"/>
        <v>0</v>
      </c>
      <c r="L139" t="s">
        <v>48</v>
      </c>
    </row>
    <row r="140" spans="1:12" x14ac:dyDescent="0.2">
      <c r="A140" t="s">
        <v>92</v>
      </c>
      <c r="B140">
        <v>107</v>
      </c>
      <c r="C140">
        <v>-1</v>
      </c>
      <c r="D140" t="s">
        <v>16</v>
      </c>
      <c r="E140" t="s">
        <v>197</v>
      </c>
      <c r="F140" s="48">
        <v>0</v>
      </c>
      <c r="G140" s="48" t="str">
        <f>IF(ISBLANK('311'!F22),"",'311'!F22)</f>
        <v>v: if -ve
w: if &lt; A3</v>
      </c>
      <c r="H140" s="48" t="e">
        <f t="shared" si="6"/>
        <v>#VALUE!</v>
      </c>
      <c r="I140" t="b">
        <f t="shared" si="7"/>
        <v>1</v>
      </c>
      <c r="K140" t="b">
        <f t="shared" si="8"/>
        <v>0</v>
      </c>
      <c r="L140" t="s">
        <v>48</v>
      </c>
    </row>
    <row r="141" spans="1:12" x14ac:dyDescent="0.2">
      <c r="A141" t="s">
        <v>92</v>
      </c>
      <c r="B141">
        <v>108</v>
      </c>
      <c r="C141">
        <v>-1</v>
      </c>
      <c r="D141" t="s">
        <v>16</v>
      </c>
      <c r="E141" t="s">
        <v>198</v>
      </c>
      <c r="F141" s="48">
        <v>0</v>
      </c>
      <c r="G141" s="48" t="str">
        <f>IF(ISBLANK('311'!L22),"",'311'!L22)</f>
        <v>v: if -ve
w: if &lt; G2</v>
      </c>
      <c r="H141" s="48" t="e">
        <f t="shared" si="6"/>
        <v>#VALUE!</v>
      </c>
      <c r="I141" t="b">
        <f t="shared" si="7"/>
        <v>1</v>
      </c>
      <c r="K141" t="b">
        <f t="shared" si="8"/>
        <v>0</v>
      </c>
      <c r="L141" t="s">
        <v>48</v>
      </c>
    </row>
    <row r="142" spans="1:12" x14ac:dyDescent="0.2">
      <c r="A142" t="s">
        <v>199</v>
      </c>
      <c r="B142">
        <v>120</v>
      </c>
      <c r="C142">
        <v>1</v>
      </c>
      <c r="D142" t="s">
        <v>93</v>
      </c>
      <c r="E142" t="s">
        <v>200</v>
      </c>
      <c r="F142" s="48">
        <v>0</v>
      </c>
      <c r="G142" s="48" t="str">
        <f>IF(ISBLANK('312'!E19),"",'312'!E19)</f>
        <v>w: if &lt; H
w: if -ve</v>
      </c>
      <c r="H142" s="48" t="e">
        <f t="shared" si="6"/>
        <v>#VALUE!</v>
      </c>
      <c r="I142" t="b">
        <f t="shared" si="7"/>
        <v>1</v>
      </c>
      <c r="K142" t="b">
        <f t="shared" si="8"/>
        <v>0</v>
      </c>
      <c r="L142" t="s">
        <v>48</v>
      </c>
    </row>
    <row r="143" spans="1:12" x14ac:dyDescent="0.2">
      <c r="A143" t="s">
        <v>199</v>
      </c>
      <c r="B143">
        <v>121</v>
      </c>
      <c r="C143">
        <v>1</v>
      </c>
      <c r="D143" t="s">
        <v>93</v>
      </c>
      <c r="E143" t="s">
        <v>201</v>
      </c>
      <c r="F143" s="48">
        <v>0</v>
      </c>
      <c r="G143" s="48" t="str">
        <f>IF(ISBLANK('312'!F19),"",'312'!F19)</f>
        <v>w: if &lt; I
w: if -ve</v>
      </c>
      <c r="H143" s="48" t="e">
        <f t="shared" si="6"/>
        <v>#VALUE!</v>
      </c>
      <c r="I143" t="b">
        <f t="shared" si="7"/>
        <v>1</v>
      </c>
      <c r="K143" t="b">
        <f t="shared" si="8"/>
        <v>0</v>
      </c>
      <c r="L143" t="s">
        <v>48</v>
      </c>
    </row>
    <row r="144" spans="1:12" x14ac:dyDescent="0.2">
      <c r="A144" t="s">
        <v>199</v>
      </c>
      <c r="B144">
        <v>122</v>
      </c>
      <c r="C144">
        <v>1</v>
      </c>
      <c r="D144" t="s">
        <v>93</v>
      </c>
      <c r="E144" t="s">
        <v>202</v>
      </c>
      <c r="F144" s="48">
        <v>0</v>
      </c>
      <c r="G144" s="48" t="str">
        <f>IF(ISBLANK('312'!G19),"",'312'!G19)</f>
        <v xml:space="preserve"> w: if &gt; A + B
w: if -ve</v>
      </c>
      <c r="H144" s="48" t="e">
        <f t="shared" si="6"/>
        <v>#VALUE!</v>
      </c>
      <c r="I144" t="b">
        <f t="shared" si="7"/>
        <v>1</v>
      </c>
      <c r="K144" t="b">
        <f t="shared" si="8"/>
        <v>0</v>
      </c>
      <c r="L144" t="s">
        <v>48</v>
      </c>
    </row>
    <row r="145" spans="1:12" x14ac:dyDescent="0.2">
      <c r="A145" t="s">
        <v>199</v>
      </c>
      <c r="B145">
        <v>123</v>
      </c>
      <c r="C145">
        <v>1</v>
      </c>
      <c r="D145" t="s">
        <v>93</v>
      </c>
      <c r="E145" t="s">
        <v>203</v>
      </c>
      <c r="F145" s="48">
        <v>0</v>
      </c>
      <c r="G145" s="48" t="str">
        <f>IF(ISBLANK('312'!H19),"",'312'!H19)</f>
        <v>w: if &lt; K
w: if -ve</v>
      </c>
      <c r="H145" s="48" t="e">
        <f t="shared" si="6"/>
        <v>#VALUE!</v>
      </c>
      <c r="I145" t="b">
        <f t="shared" si="7"/>
        <v>1</v>
      </c>
      <c r="K145" t="b">
        <f t="shared" si="8"/>
        <v>0</v>
      </c>
      <c r="L145" t="s">
        <v>48</v>
      </c>
    </row>
    <row r="146" spans="1:12" x14ac:dyDescent="0.2">
      <c r="A146" t="s">
        <v>199</v>
      </c>
      <c r="B146">
        <v>124</v>
      </c>
      <c r="C146">
        <v>1</v>
      </c>
      <c r="D146" t="s">
        <v>93</v>
      </c>
      <c r="E146" t="s">
        <v>204</v>
      </c>
      <c r="F146" s="48">
        <v>0</v>
      </c>
      <c r="G146" s="48" t="str">
        <f>IF(ISBLANK('312'!I19),"",'312'!I19)</f>
        <v>w: if &lt; L
w: if -ve</v>
      </c>
      <c r="H146" s="48" t="e">
        <f t="shared" si="6"/>
        <v>#VALUE!</v>
      </c>
      <c r="I146" t="b">
        <f t="shared" si="7"/>
        <v>1</v>
      </c>
      <c r="K146" t="b">
        <f t="shared" si="8"/>
        <v>0</v>
      </c>
      <c r="L146" t="s">
        <v>48</v>
      </c>
    </row>
    <row r="147" spans="1:12" x14ac:dyDescent="0.2">
      <c r="A147" t="s">
        <v>199</v>
      </c>
      <c r="B147">
        <v>125</v>
      </c>
      <c r="C147">
        <v>1</v>
      </c>
      <c r="D147" t="s">
        <v>93</v>
      </c>
      <c r="E147" t="s">
        <v>205</v>
      </c>
      <c r="F147" s="48">
        <v>0</v>
      </c>
      <c r="G147" s="48" t="str">
        <f>IF(ISBLANK('312'!J19),"",'312'!J19)</f>
        <v>w: if &gt; D minus E
w: if -ve</v>
      </c>
      <c r="H147" s="48" t="e">
        <f t="shared" si="6"/>
        <v>#VALUE!</v>
      </c>
      <c r="I147" t="b">
        <f t="shared" si="7"/>
        <v>1</v>
      </c>
      <c r="K147" t="b">
        <f t="shared" si="8"/>
        <v>0</v>
      </c>
      <c r="L147" t="s">
        <v>48</v>
      </c>
    </row>
    <row r="148" spans="1:12" x14ac:dyDescent="0.2">
      <c r="A148" t="s">
        <v>199</v>
      </c>
      <c r="B148">
        <v>127</v>
      </c>
      <c r="C148">
        <v>1</v>
      </c>
      <c r="D148" t="s">
        <v>93</v>
      </c>
      <c r="E148" t="s">
        <v>206</v>
      </c>
      <c r="F148" s="48">
        <v>0</v>
      </c>
      <c r="G148" s="48" t="str">
        <f>IF(ISBLANK('312'!L19),"",'312'!L19)</f>
        <v>w: if =0 &amp; A &lt;&gt; 0
w: if -ve</v>
      </c>
      <c r="H148" s="48" t="e">
        <f t="shared" si="6"/>
        <v>#VALUE!</v>
      </c>
      <c r="I148" t="b">
        <f t="shared" si="7"/>
        <v>1</v>
      </c>
      <c r="K148" t="b">
        <f t="shared" si="8"/>
        <v>0</v>
      </c>
      <c r="L148" t="s">
        <v>48</v>
      </c>
    </row>
    <row r="149" spans="1:12" x14ac:dyDescent="0.2">
      <c r="A149" t="s">
        <v>199</v>
      </c>
      <c r="B149">
        <v>128</v>
      </c>
      <c r="C149">
        <v>1</v>
      </c>
      <c r="D149" t="s">
        <v>93</v>
      </c>
      <c r="E149" t="s">
        <v>207</v>
      </c>
      <c r="F149" s="48">
        <v>0</v>
      </c>
      <c r="G149" s="48" t="str">
        <f>IF(ISBLANK('312'!M19),"",'312'!M19)</f>
        <v>w: if =0 &amp; B &lt;&gt; 0
w: if -ve</v>
      </c>
      <c r="H149" s="48" t="e">
        <f t="shared" si="6"/>
        <v>#VALUE!</v>
      </c>
      <c r="I149" t="b">
        <f t="shared" si="7"/>
        <v>1</v>
      </c>
      <c r="K149" t="b">
        <f t="shared" si="8"/>
        <v>0</v>
      </c>
      <c r="L149" t="s">
        <v>48</v>
      </c>
    </row>
    <row r="150" spans="1:12" x14ac:dyDescent="0.2">
      <c r="A150" t="s">
        <v>199</v>
      </c>
      <c r="B150">
        <v>129</v>
      </c>
      <c r="C150">
        <v>1</v>
      </c>
      <c r="D150" t="s">
        <v>93</v>
      </c>
      <c r="E150" t="s">
        <v>208</v>
      </c>
      <c r="F150" s="48">
        <v>0</v>
      </c>
      <c r="G150" s="48" t="str">
        <f>IF(ISBLANK('312'!N19),"",'312'!N19)</f>
        <v>w: if &gt; H + I
w: if -ve</v>
      </c>
      <c r="H150" s="48" t="e">
        <f t="shared" si="6"/>
        <v>#VALUE!</v>
      </c>
      <c r="I150" t="b">
        <f t="shared" si="7"/>
        <v>1</v>
      </c>
      <c r="K150" t="b">
        <f t="shared" si="8"/>
        <v>0</v>
      </c>
      <c r="L150" t="s">
        <v>48</v>
      </c>
    </row>
    <row r="151" spans="1:12" x14ac:dyDescent="0.2">
      <c r="A151" t="s">
        <v>199</v>
      </c>
      <c r="B151">
        <v>130</v>
      </c>
      <c r="C151">
        <v>1</v>
      </c>
      <c r="D151" t="s">
        <v>93</v>
      </c>
      <c r="E151" t="s">
        <v>209</v>
      </c>
      <c r="F151" s="48">
        <v>0</v>
      </c>
      <c r="G151" s="48" t="str">
        <f>IF(ISBLANK('312'!O19),"",'312'!O19)</f>
        <v>w: if =0 &amp; D &lt;&gt; 0
w: if -ve</v>
      </c>
      <c r="H151" s="48" t="e">
        <f t="shared" si="6"/>
        <v>#VALUE!</v>
      </c>
      <c r="I151" t="b">
        <f t="shared" si="7"/>
        <v>1</v>
      </c>
      <c r="K151" t="b">
        <f t="shared" si="8"/>
        <v>0</v>
      </c>
      <c r="L151" t="s">
        <v>48</v>
      </c>
    </row>
    <row r="152" spans="1:12" x14ac:dyDescent="0.2">
      <c r="A152" t="s">
        <v>199</v>
      </c>
      <c r="B152">
        <v>131</v>
      </c>
      <c r="C152">
        <v>1</v>
      </c>
      <c r="D152" t="s">
        <v>93</v>
      </c>
      <c r="E152" t="s">
        <v>210</v>
      </c>
      <c r="F152" s="48">
        <v>0</v>
      </c>
      <c r="G152" s="48" t="str">
        <f>IF(ISBLANK('312'!P19),"",'312'!P19)</f>
        <v>w: if =0 &amp; E &lt;&gt; 0
w: if -ve</v>
      </c>
      <c r="H152" s="48" t="e">
        <f t="shared" si="6"/>
        <v>#VALUE!</v>
      </c>
      <c r="I152" t="b">
        <f t="shared" si="7"/>
        <v>1</v>
      </c>
      <c r="K152" t="b">
        <f t="shared" si="8"/>
        <v>0</v>
      </c>
      <c r="L152" t="s">
        <v>48</v>
      </c>
    </row>
    <row r="153" spans="1:12" x14ac:dyDescent="0.2">
      <c r="A153" t="s">
        <v>199</v>
      </c>
      <c r="B153">
        <v>132</v>
      </c>
      <c r="C153">
        <v>1</v>
      </c>
      <c r="D153" t="s">
        <v>93</v>
      </c>
      <c r="E153" t="s">
        <v>211</v>
      </c>
      <c r="F153" s="48">
        <v>0</v>
      </c>
      <c r="G153" s="48" t="str">
        <f>IF(ISBLANK('312'!Q19),"",'312'!Q19)</f>
        <v>w: if &gt; K minus L
w: if -ve</v>
      </c>
      <c r="H153" s="48" t="e">
        <f t="shared" si="6"/>
        <v>#VALUE!</v>
      </c>
      <c r="I153" t="b">
        <f t="shared" si="7"/>
        <v>1</v>
      </c>
      <c r="K153" t="b">
        <f t="shared" si="8"/>
        <v>0</v>
      </c>
      <c r="L153" t="s">
        <v>48</v>
      </c>
    </row>
    <row r="154" spans="1:12" x14ac:dyDescent="0.2">
      <c r="A154" t="s">
        <v>199</v>
      </c>
      <c r="B154">
        <v>133</v>
      </c>
      <c r="C154">
        <v>1</v>
      </c>
      <c r="D154" t="s">
        <v>93</v>
      </c>
      <c r="E154" t="s">
        <v>212</v>
      </c>
      <c r="F154" s="48">
        <v>0</v>
      </c>
      <c r="G154" s="48" t="str">
        <f>IF(ISBLANK('312'!R19),"",'312'!R19)</f>
        <v>w: if -ve</v>
      </c>
      <c r="H154" s="48" t="e">
        <f t="shared" si="6"/>
        <v>#VALUE!</v>
      </c>
      <c r="I154" t="b">
        <f t="shared" si="7"/>
        <v>1</v>
      </c>
      <c r="K154" t="b">
        <f t="shared" si="8"/>
        <v>0</v>
      </c>
      <c r="L154" t="s">
        <v>48</v>
      </c>
    </row>
    <row r="155" spans="1:12" x14ac:dyDescent="0.2">
      <c r="A155" t="s">
        <v>199</v>
      </c>
      <c r="B155">
        <v>135</v>
      </c>
      <c r="C155">
        <v>1</v>
      </c>
      <c r="D155" t="s">
        <v>93</v>
      </c>
      <c r="E155" t="s">
        <v>213</v>
      </c>
      <c r="F155" s="48">
        <v>0</v>
      </c>
      <c r="G155" s="48" t="str">
        <f>IF(ISBLANK('312'!T19),"",'312'!T19)</f>
        <v/>
      </c>
      <c r="H155" s="48" t="e">
        <f t="shared" si="6"/>
        <v>#VALUE!</v>
      </c>
      <c r="I155" t="b">
        <f t="shared" si="7"/>
        <v>1</v>
      </c>
      <c r="K155" t="b">
        <f t="shared" si="8"/>
        <v>0</v>
      </c>
      <c r="L155" t="s">
        <v>48</v>
      </c>
    </row>
    <row r="156" spans="1:12" x14ac:dyDescent="0.2">
      <c r="A156" t="s">
        <v>199</v>
      </c>
      <c r="B156">
        <v>120</v>
      </c>
      <c r="C156">
        <v>2</v>
      </c>
      <c r="D156" t="s">
        <v>95</v>
      </c>
      <c r="E156" t="s">
        <v>214</v>
      </c>
      <c r="F156" s="48">
        <v>0</v>
      </c>
      <c r="G156" s="48" t="str">
        <f>IF(ISBLANK('312'!E20),"",'312'!E20)</f>
        <v>w: if &lt; H
w: if -ve</v>
      </c>
      <c r="H156" s="48" t="e">
        <f t="shared" si="6"/>
        <v>#VALUE!</v>
      </c>
      <c r="I156" t="b">
        <f t="shared" si="7"/>
        <v>1</v>
      </c>
      <c r="K156" t="b">
        <f t="shared" si="8"/>
        <v>0</v>
      </c>
      <c r="L156" t="s">
        <v>48</v>
      </c>
    </row>
    <row r="157" spans="1:12" x14ac:dyDescent="0.2">
      <c r="A157" t="s">
        <v>199</v>
      </c>
      <c r="B157">
        <v>121</v>
      </c>
      <c r="C157">
        <v>2</v>
      </c>
      <c r="D157" t="s">
        <v>95</v>
      </c>
      <c r="E157" t="s">
        <v>53</v>
      </c>
      <c r="F157" s="48">
        <v>0</v>
      </c>
      <c r="G157" s="48" t="str">
        <f>IF(ISBLANK('312'!F20),"",'312'!F20)</f>
        <v>w: if &lt; I
w: if -ve</v>
      </c>
      <c r="H157" s="48" t="e">
        <f t="shared" si="6"/>
        <v>#VALUE!</v>
      </c>
      <c r="I157" t="b">
        <f t="shared" si="7"/>
        <v>1</v>
      </c>
      <c r="K157" t="b">
        <f t="shared" si="8"/>
        <v>0</v>
      </c>
      <c r="L157" t="s">
        <v>48</v>
      </c>
    </row>
    <row r="158" spans="1:12" x14ac:dyDescent="0.2">
      <c r="A158" t="s">
        <v>199</v>
      </c>
      <c r="B158">
        <v>122</v>
      </c>
      <c r="C158">
        <v>2</v>
      </c>
      <c r="D158" t="s">
        <v>95</v>
      </c>
      <c r="E158" t="s">
        <v>215</v>
      </c>
      <c r="F158" s="48">
        <v>0</v>
      </c>
      <c r="G158" s="48" t="str">
        <f>IF(ISBLANK('312'!G20),"",'312'!G20)</f>
        <v xml:space="preserve"> w: if &gt; A + B
w: if -ve</v>
      </c>
      <c r="H158" s="48" t="e">
        <f t="shared" si="6"/>
        <v>#VALUE!</v>
      </c>
      <c r="I158" t="b">
        <f t="shared" si="7"/>
        <v>1</v>
      </c>
      <c r="K158" t="b">
        <f t="shared" si="8"/>
        <v>0</v>
      </c>
      <c r="L158" t="s">
        <v>48</v>
      </c>
    </row>
    <row r="159" spans="1:12" x14ac:dyDescent="0.2">
      <c r="A159" t="s">
        <v>199</v>
      </c>
      <c r="B159">
        <v>123</v>
      </c>
      <c r="C159">
        <v>2</v>
      </c>
      <c r="D159" t="s">
        <v>95</v>
      </c>
      <c r="E159" t="s">
        <v>54</v>
      </c>
      <c r="F159" s="48">
        <v>0</v>
      </c>
      <c r="G159" s="48" t="str">
        <f>IF(ISBLANK('312'!H20),"",'312'!H20)</f>
        <v>w: if &lt; K
w: if -ve</v>
      </c>
      <c r="H159" s="48" t="e">
        <f t="shared" si="6"/>
        <v>#VALUE!</v>
      </c>
      <c r="I159" t="b">
        <f t="shared" si="7"/>
        <v>1</v>
      </c>
      <c r="K159" t="b">
        <f t="shared" si="8"/>
        <v>0</v>
      </c>
      <c r="L159" t="s">
        <v>48</v>
      </c>
    </row>
    <row r="160" spans="1:12" x14ac:dyDescent="0.2">
      <c r="A160" t="s">
        <v>199</v>
      </c>
      <c r="B160">
        <v>124</v>
      </c>
      <c r="C160">
        <v>2</v>
      </c>
      <c r="D160" t="s">
        <v>95</v>
      </c>
      <c r="E160" t="s">
        <v>216</v>
      </c>
      <c r="F160" s="48">
        <v>0</v>
      </c>
      <c r="G160" s="48" t="str">
        <f>IF(ISBLANK('312'!I20),"",'312'!I20)</f>
        <v>w: if &lt; L
w: if -ve</v>
      </c>
      <c r="H160" s="48" t="e">
        <f t="shared" si="6"/>
        <v>#VALUE!</v>
      </c>
      <c r="I160" t="b">
        <f t="shared" si="7"/>
        <v>1</v>
      </c>
      <c r="K160" t="b">
        <f t="shared" si="8"/>
        <v>0</v>
      </c>
      <c r="L160" t="s">
        <v>48</v>
      </c>
    </row>
    <row r="161" spans="1:12" x14ac:dyDescent="0.2">
      <c r="A161" t="s">
        <v>199</v>
      </c>
      <c r="B161">
        <v>125</v>
      </c>
      <c r="C161">
        <v>2</v>
      </c>
      <c r="D161" t="s">
        <v>95</v>
      </c>
      <c r="E161" t="s">
        <v>55</v>
      </c>
      <c r="F161" s="48">
        <v>0</v>
      </c>
      <c r="G161" s="48" t="str">
        <f>IF(ISBLANK('312'!J20),"",'312'!J20)</f>
        <v>w: if &gt; D minus E
w: if -ve</v>
      </c>
      <c r="H161" s="48" t="e">
        <f t="shared" si="6"/>
        <v>#VALUE!</v>
      </c>
      <c r="I161" t="b">
        <f t="shared" si="7"/>
        <v>1</v>
      </c>
      <c r="K161" t="b">
        <f t="shared" si="8"/>
        <v>0</v>
      </c>
      <c r="L161" t="s">
        <v>48</v>
      </c>
    </row>
    <row r="162" spans="1:12" x14ac:dyDescent="0.2">
      <c r="A162" t="s">
        <v>199</v>
      </c>
      <c r="B162">
        <v>127</v>
      </c>
      <c r="C162">
        <v>2</v>
      </c>
      <c r="D162" t="s">
        <v>95</v>
      </c>
      <c r="E162" t="s">
        <v>56</v>
      </c>
      <c r="F162" s="48">
        <v>0</v>
      </c>
      <c r="G162" s="48" t="str">
        <f>IF(ISBLANK('312'!L20),"",'312'!L20)</f>
        <v>w: if =0 &amp; A &lt;&gt; 0
w: if -ve</v>
      </c>
      <c r="H162" s="48" t="e">
        <f t="shared" si="6"/>
        <v>#VALUE!</v>
      </c>
      <c r="I162" t="b">
        <f t="shared" si="7"/>
        <v>1</v>
      </c>
      <c r="K162" t="b">
        <f t="shared" si="8"/>
        <v>0</v>
      </c>
      <c r="L162" t="s">
        <v>48</v>
      </c>
    </row>
    <row r="163" spans="1:12" x14ac:dyDescent="0.2">
      <c r="A163" t="s">
        <v>199</v>
      </c>
      <c r="B163">
        <v>128</v>
      </c>
      <c r="C163">
        <v>2</v>
      </c>
      <c r="D163" t="s">
        <v>95</v>
      </c>
      <c r="E163" t="s">
        <v>217</v>
      </c>
      <c r="F163" s="48">
        <v>0</v>
      </c>
      <c r="G163" s="48" t="str">
        <f>IF(ISBLANK('312'!M20),"",'312'!M20)</f>
        <v>w: if =0 &amp; B &lt;&gt; 0
w: if -ve</v>
      </c>
      <c r="H163" s="48" t="e">
        <f t="shared" si="6"/>
        <v>#VALUE!</v>
      </c>
      <c r="I163" t="b">
        <f t="shared" si="7"/>
        <v>1</v>
      </c>
      <c r="K163" t="b">
        <f t="shared" si="8"/>
        <v>0</v>
      </c>
      <c r="L163" t="s">
        <v>48</v>
      </c>
    </row>
    <row r="164" spans="1:12" x14ac:dyDescent="0.2">
      <c r="A164" t="s">
        <v>199</v>
      </c>
      <c r="B164">
        <v>129</v>
      </c>
      <c r="C164">
        <v>2</v>
      </c>
      <c r="D164" t="s">
        <v>95</v>
      </c>
      <c r="E164" t="s">
        <v>218</v>
      </c>
      <c r="F164" s="48">
        <v>0</v>
      </c>
      <c r="G164" s="48" t="str">
        <f>IF(ISBLANK('312'!N20),"",'312'!N20)</f>
        <v>w: if &gt; H + I
w: if -ve</v>
      </c>
      <c r="H164" s="48" t="e">
        <f t="shared" si="6"/>
        <v>#VALUE!</v>
      </c>
      <c r="I164" t="b">
        <f t="shared" si="7"/>
        <v>1</v>
      </c>
      <c r="K164" t="b">
        <f t="shared" si="8"/>
        <v>0</v>
      </c>
      <c r="L164" t="s">
        <v>48</v>
      </c>
    </row>
    <row r="165" spans="1:12" x14ac:dyDescent="0.2">
      <c r="A165" t="s">
        <v>199</v>
      </c>
      <c r="B165">
        <v>130</v>
      </c>
      <c r="C165">
        <v>2</v>
      </c>
      <c r="D165" t="s">
        <v>95</v>
      </c>
      <c r="E165" t="s">
        <v>219</v>
      </c>
      <c r="F165" s="48">
        <v>0</v>
      </c>
      <c r="G165" s="48" t="str">
        <f>IF(ISBLANK('312'!O20),"",'312'!O20)</f>
        <v>w: if =0 &amp; D &lt;&gt; 0
w: if -ve</v>
      </c>
      <c r="H165" s="48" t="e">
        <f t="shared" si="6"/>
        <v>#VALUE!</v>
      </c>
      <c r="I165" t="b">
        <f t="shared" si="7"/>
        <v>1</v>
      </c>
      <c r="K165" t="b">
        <f t="shared" si="8"/>
        <v>0</v>
      </c>
      <c r="L165" t="s">
        <v>48</v>
      </c>
    </row>
    <row r="166" spans="1:12" x14ac:dyDescent="0.2">
      <c r="A166" t="s">
        <v>199</v>
      </c>
      <c r="B166">
        <v>131</v>
      </c>
      <c r="C166">
        <v>2</v>
      </c>
      <c r="D166" t="s">
        <v>95</v>
      </c>
      <c r="E166" t="s">
        <v>220</v>
      </c>
      <c r="F166" s="48">
        <v>0</v>
      </c>
      <c r="G166" s="48" t="str">
        <f>IF(ISBLANK('312'!P20),"",'312'!P20)</f>
        <v>w: if =0 &amp; E &lt;&gt; 0
w: if -ve</v>
      </c>
      <c r="H166" s="48" t="e">
        <f t="shared" si="6"/>
        <v>#VALUE!</v>
      </c>
      <c r="I166" t="b">
        <f t="shared" si="7"/>
        <v>1</v>
      </c>
      <c r="K166" t="b">
        <f t="shared" si="8"/>
        <v>0</v>
      </c>
      <c r="L166" t="s">
        <v>48</v>
      </c>
    </row>
    <row r="167" spans="1:12" x14ac:dyDescent="0.2">
      <c r="A167" t="s">
        <v>199</v>
      </c>
      <c r="B167">
        <v>132</v>
      </c>
      <c r="C167">
        <v>2</v>
      </c>
      <c r="D167" t="s">
        <v>95</v>
      </c>
      <c r="E167" t="s">
        <v>221</v>
      </c>
      <c r="F167" s="48">
        <v>0</v>
      </c>
      <c r="G167" s="48" t="str">
        <f>IF(ISBLANK('312'!Q20),"",'312'!Q20)</f>
        <v>w: if &gt; K minus L
w: if -ve</v>
      </c>
      <c r="H167" s="48" t="e">
        <f t="shared" si="6"/>
        <v>#VALUE!</v>
      </c>
      <c r="I167" t="b">
        <f t="shared" si="7"/>
        <v>1</v>
      </c>
      <c r="K167" t="b">
        <f t="shared" si="8"/>
        <v>0</v>
      </c>
      <c r="L167" t="s">
        <v>48</v>
      </c>
    </row>
    <row r="168" spans="1:12" x14ac:dyDescent="0.2">
      <c r="A168" t="s">
        <v>199</v>
      </c>
      <c r="B168">
        <v>133</v>
      </c>
      <c r="C168">
        <v>2</v>
      </c>
      <c r="D168" t="s">
        <v>95</v>
      </c>
      <c r="E168" t="s">
        <v>222</v>
      </c>
      <c r="F168" s="48">
        <v>0</v>
      </c>
      <c r="G168" s="48" t="str">
        <f>IF(ISBLANK('312'!R20),"",'312'!R20)</f>
        <v>w: if -ve</v>
      </c>
      <c r="H168" s="48" t="e">
        <f t="shared" si="6"/>
        <v>#VALUE!</v>
      </c>
      <c r="I168" t="b">
        <f t="shared" si="7"/>
        <v>1</v>
      </c>
      <c r="K168" t="b">
        <f t="shared" si="8"/>
        <v>0</v>
      </c>
      <c r="L168" t="s">
        <v>48</v>
      </c>
    </row>
    <row r="169" spans="1:12" x14ac:dyDescent="0.2">
      <c r="A169" t="s">
        <v>199</v>
      </c>
      <c r="B169">
        <v>135</v>
      </c>
      <c r="C169">
        <v>2</v>
      </c>
      <c r="D169" t="s">
        <v>95</v>
      </c>
      <c r="E169" t="s">
        <v>223</v>
      </c>
      <c r="F169" s="48">
        <v>0</v>
      </c>
      <c r="G169" s="48" t="str">
        <f>IF(ISBLANK('312'!T20),"",'312'!T20)</f>
        <v/>
      </c>
      <c r="H169" s="48" t="e">
        <f t="shared" si="6"/>
        <v>#VALUE!</v>
      </c>
      <c r="I169" t="b">
        <f t="shared" si="7"/>
        <v>1</v>
      </c>
      <c r="K169" t="b">
        <f t="shared" si="8"/>
        <v>0</v>
      </c>
      <c r="L169" t="s">
        <v>48</v>
      </c>
    </row>
    <row r="170" spans="1:12" x14ac:dyDescent="0.2">
      <c r="A170" t="s">
        <v>199</v>
      </c>
      <c r="B170">
        <v>120</v>
      </c>
      <c r="C170">
        <v>3</v>
      </c>
      <c r="D170" t="s">
        <v>98</v>
      </c>
      <c r="E170" t="s">
        <v>224</v>
      </c>
      <c r="F170" s="48">
        <v>0</v>
      </c>
      <c r="G170" s="48" t="str">
        <f>IF(ISBLANK('312'!E21),"",'312'!E21)</f>
        <v>w: if &lt; H
w: if -ve</v>
      </c>
      <c r="H170" s="48" t="e">
        <f t="shared" si="6"/>
        <v>#VALUE!</v>
      </c>
      <c r="I170" t="b">
        <f t="shared" si="7"/>
        <v>1</v>
      </c>
      <c r="K170" t="b">
        <f t="shared" si="8"/>
        <v>0</v>
      </c>
      <c r="L170" t="s">
        <v>48</v>
      </c>
    </row>
    <row r="171" spans="1:12" x14ac:dyDescent="0.2">
      <c r="A171" t="s">
        <v>199</v>
      </c>
      <c r="B171">
        <v>121</v>
      </c>
      <c r="C171">
        <v>3</v>
      </c>
      <c r="D171" t="s">
        <v>98</v>
      </c>
      <c r="E171" t="s">
        <v>67</v>
      </c>
      <c r="F171" s="48">
        <v>0</v>
      </c>
      <c r="G171" s="48" t="str">
        <f>IF(ISBLANK('312'!F21),"",'312'!F21)</f>
        <v>w: if &lt; I
w: if -ve</v>
      </c>
      <c r="H171" s="48" t="e">
        <f t="shared" si="6"/>
        <v>#VALUE!</v>
      </c>
      <c r="I171" t="b">
        <f t="shared" si="7"/>
        <v>1</v>
      </c>
      <c r="K171" t="b">
        <f t="shared" si="8"/>
        <v>0</v>
      </c>
      <c r="L171" t="s">
        <v>48</v>
      </c>
    </row>
    <row r="172" spans="1:12" x14ac:dyDescent="0.2">
      <c r="A172" t="s">
        <v>199</v>
      </c>
      <c r="B172">
        <v>122</v>
      </c>
      <c r="C172">
        <v>3</v>
      </c>
      <c r="D172" t="s">
        <v>98</v>
      </c>
      <c r="E172" t="s">
        <v>225</v>
      </c>
      <c r="F172" s="48">
        <v>0</v>
      </c>
      <c r="G172" s="48" t="str">
        <f>IF(ISBLANK('312'!G21),"",'312'!G21)</f>
        <v xml:space="preserve"> w: if &gt; A + B
w: if -ve</v>
      </c>
      <c r="H172" s="48" t="e">
        <f t="shared" si="6"/>
        <v>#VALUE!</v>
      </c>
      <c r="I172" t="b">
        <f t="shared" si="7"/>
        <v>1</v>
      </c>
      <c r="K172" t="b">
        <f t="shared" si="8"/>
        <v>0</v>
      </c>
      <c r="L172" t="s">
        <v>48</v>
      </c>
    </row>
    <row r="173" spans="1:12" x14ac:dyDescent="0.2">
      <c r="A173" t="s">
        <v>199</v>
      </c>
      <c r="B173">
        <v>123</v>
      </c>
      <c r="C173">
        <v>3</v>
      </c>
      <c r="D173" t="s">
        <v>98</v>
      </c>
      <c r="E173" t="s">
        <v>226</v>
      </c>
      <c r="F173" s="48">
        <v>0</v>
      </c>
      <c r="G173" s="48" t="str">
        <f>IF(ISBLANK('312'!H21),"",'312'!H21)</f>
        <v>w: if &lt; K
w: if -ve</v>
      </c>
      <c r="H173" s="48" t="e">
        <f t="shared" si="6"/>
        <v>#VALUE!</v>
      </c>
      <c r="I173" t="b">
        <f t="shared" si="7"/>
        <v>1</v>
      </c>
      <c r="K173" t="b">
        <f t="shared" si="8"/>
        <v>0</v>
      </c>
      <c r="L173" t="s">
        <v>48</v>
      </c>
    </row>
    <row r="174" spans="1:12" x14ac:dyDescent="0.2">
      <c r="A174" t="s">
        <v>199</v>
      </c>
      <c r="B174">
        <v>124</v>
      </c>
      <c r="C174">
        <v>3</v>
      </c>
      <c r="D174" t="s">
        <v>98</v>
      </c>
      <c r="E174" t="s">
        <v>227</v>
      </c>
      <c r="F174" s="48">
        <v>0</v>
      </c>
      <c r="G174" s="48" t="str">
        <f>IF(ISBLANK('312'!I21),"",'312'!I21)</f>
        <v>w: if &lt; L
w: if -ve</v>
      </c>
      <c r="H174" s="48" t="e">
        <f t="shared" si="6"/>
        <v>#VALUE!</v>
      </c>
      <c r="I174" t="b">
        <f t="shared" si="7"/>
        <v>1</v>
      </c>
      <c r="K174" t="b">
        <f t="shared" si="8"/>
        <v>0</v>
      </c>
      <c r="L174" t="s">
        <v>48</v>
      </c>
    </row>
    <row r="175" spans="1:12" x14ac:dyDescent="0.2">
      <c r="A175" t="s">
        <v>199</v>
      </c>
      <c r="B175">
        <v>125</v>
      </c>
      <c r="C175">
        <v>3</v>
      </c>
      <c r="D175" t="s">
        <v>98</v>
      </c>
      <c r="E175" t="s">
        <v>68</v>
      </c>
      <c r="F175" s="48">
        <v>0</v>
      </c>
      <c r="G175" s="48" t="str">
        <f>IF(ISBLANK('312'!J21),"",'312'!J21)</f>
        <v>w: if &gt; D minus E
w: if -ve</v>
      </c>
      <c r="H175" s="48" t="e">
        <f t="shared" si="6"/>
        <v>#VALUE!</v>
      </c>
      <c r="I175" t="b">
        <f t="shared" si="7"/>
        <v>1</v>
      </c>
      <c r="K175" t="b">
        <f t="shared" si="8"/>
        <v>0</v>
      </c>
      <c r="L175" t="s">
        <v>48</v>
      </c>
    </row>
    <row r="176" spans="1:12" x14ac:dyDescent="0.2">
      <c r="A176" t="s">
        <v>199</v>
      </c>
      <c r="B176">
        <v>127</v>
      </c>
      <c r="C176">
        <v>3</v>
      </c>
      <c r="D176" t="s">
        <v>98</v>
      </c>
      <c r="E176" t="s">
        <v>228</v>
      </c>
      <c r="F176" s="48">
        <v>0</v>
      </c>
      <c r="G176" s="48" t="str">
        <f>IF(ISBLANK('312'!L21),"",'312'!L21)</f>
        <v>w: if =0 &amp; A &lt;&gt; 0
w: if -ve</v>
      </c>
      <c r="H176" s="48" t="e">
        <f t="shared" si="6"/>
        <v>#VALUE!</v>
      </c>
      <c r="I176" t="b">
        <f t="shared" si="7"/>
        <v>1</v>
      </c>
      <c r="K176" t="b">
        <f t="shared" si="8"/>
        <v>0</v>
      </c>
      <c r="L176" t="s">
        <v>48</v>
      </c>
    </row>
    <row r="177" spans="1:12" x14ac:dyDescent="0.2">
      <c r="A177" t="s">
        <v>199</v>
      </c>
      <c r="B177">
        <v>128</v>
      </c>
      <c r="C177">
        <v>3</v>
      </c>
      <c r="D177" t="s">
        <v>98</v>
      </c>
      <c r="E177" t="s">
        <v>229</v>
      </c>
      <c r="F177" s="48">
        <v>0</v>
      </c>
      <c r="G177" s="48" t="str">
        <f>IF(ISBLANK('312'!M21),"",'312'!M21)</f>
        <v>w: if =0 &amp; B &lt;&gt; 0
w: if -ve</v>
      </c>
      <c r="H177" s="48" t="e">
        <f t="shared" si="6"/>
        <v>#VALUE!</v>
      </c>
      <c r="I177" t="b">
        <f t="shared" si="7"/>
        <v>1</v>
      </c>
      <c r="K177" t="b">
        <f t="shared" si="8"/>
        <v>0</v>
      </c>
      <c r="L177" t="s">
        <v>48</v>
      </c>
    </row>
    <row r="178" spans="1:12" x14ac:dyDescent="0.2">
      <c r="A178" t="s">
        <v>199</v>
      </c>
      <c r="B178">
        <v>129</v>
      </c>
      <c r="C178">
        <v>3</v>
      </c>
      <c r="D178" t="s">
        <v>98</v>
      </c>
      <c r="E178" t="s">
        <v>230</v>
      </c>
      <c r="F178" s="48">
        <v>0</v>
      </c>
      <c r="G178" s="48" t="str">
        <f>IF(ISBLANK('312'!N21),"",'312'!N21)</f>
        <v>w: if &gt; H + I
w: if -ve</v>
      </c>
      <c r="H178" s="48" t="e">
        <f t="shared" si="6"/>
        <v>#VALUE!</v>
      </c>
      <c r="I178" t="b">
        <f t="shared" si="7"/>
        <v>1</v>
      </c>
      <c r="K178" t="b">
        <f t="shared" si="8"/>
        <v>0</v>
      </c>
      <c r="L178" t="s">
        <v>48</v>
      </c>
    </row>
    <row r="179" spans="1:12" x14ac:dyDescent="0.2">
      <c r="A179" t="s">
        <v>199</v>
      </c>
      <c r="B179">
        <v>130</v>
      </c>
      <c r="C179">
        <v>3</v>
      </c>
      <c r="D179" t="s">
        <v>98</v>
      </c>
      <c r="E179" t="s">
        <v>231</v>
      </c>
      <c r="F179" s="48">
        <v>0</v>
      </c>
      <c r="G179" s="48" t="str">
        <f>IF(ISBLANK('312'!O21),"",'312'!O21)</f>
        <v>w: if =0 &amp; D &lt;&gt; 0
w: if -ve</v>
      </c>
      <c r="H179" s="48" t="e">
        <f t="shared" si="6"/>
        <v>#VALUE!</v>
      </c>
      <c r="I179" t="b">
        <f t="shared" si="7"/>
        <v>1</v>
      </c>
      <c r="K179" t="b">
        <f t="shared" si="8"/>
        <v>0</v>
      </c>
      <c r="L179" t="s">
        <v>48</v>
      </c>
    </row>
    <row r="180" spans="1:12" x14ac:dyDescent="0.2">
      <c r="A180" t="s">
        <v>199</v>
      </c>
      <c r="B180">
        <v>131</v>
      </c>
      <c r="C180">
        <v>3</v>
      </c>
      <c r="D180" t="s">
        <v>98</v>
      </c>
      <c r="E180" t="s">
        <v>232</v>
      </c>
      <c r="F180" s="48">
        <v>0</v>
      </c>
      <c r="G180" s="48" t="str">
        <f>IF(ISBLANK('312'!P21),"",'312'!P21)</f>
        <v>w: if =0 &amp; E &lt;&gt; 0
w: if -ve</v>
      </c>
      <c r="H180" s="48" t="e">
        <f t="shared" si="6"/>
        <v>#VALUE!</v>
      </c>
      <c r="I180" t="b">
        <f t="shared" si="7"/>
        <v>1</v>
      </c>
      <c r="K180" t="b">
        <f t="shared" si="8"/>
        <v>0</v>
      </c>
      <c r="L180" t="s">
        <v>48</v>
      </c>
    </row>
    <row r="181" spans="1:12" x14ac:dyDescent="0.2">
      <c r="A181" t="s">
        <v>199</v>
      </c>
      <c r="B181">
        <v>132</v>
      </c>
      <c r="C181">
        <v>3</v>
      </c>
      <c r="D181" t="s">
        <v>98</v>
      </c>
      <c r="E181" t="s">
        <v>233</v>
      </c>
      <c r="F181" s="48">
        <v>0</v>
      </c>
      <c r="G181" s="48" t="str">
        <f>IF(ISBLANK('312'!Q21),"",'312'!Q21)</f>
        <v>w: if &gt; K minus L
w: if -ve</v>
      </c>
      <c r="H181" s="48" t="e">
        <f t="shared" si="6"/>
        <v>#VALUE!</v>
      </c>
      <c r="I181" t="b">
        <f t="shared" si="7"/>
        <v>1</v>
      </c>
      <c r="K181" t="b">
        <f t="shared" si="8"/>
        <v>0</v>
      </c>
      <c r="L181" t="s">
        <v>48</v>
      </c>
    </row>
    <row r="182" spans="1:12" x14ac:dyDescent="0.2">
      <c r="A182" t="s">
        <v>199</v>
      </c>
      <c r="B182">
        <v>133</v>
      </c>
      <c r="C182">
        <v>3</v>
      </c>
      <c r="D182" t="s">
        <v>98</v>
      </c>
      <c r="E182" t="s">
        <v>234</v>
      </c>
      <c r="F182" s="48">
        <v>0</v>
      </c>
      <c r="G182" s="48" t="str">
        <f>IF(ISBLANK('312'!R21),"",'312'!R21)</f>
        <v>w: if -ve</v>
      </c>
      <c r="H182" s="48" t="e">
        <f t="shared" si="6"/>
        <v>#VALUE!</v>
      </c>
      <c r="I182" t="b">
        <f t="shared" si="7"/>
        <v>1</v>
      </c>
      <c r="K182" t="b">
        <f t="shared" si="8"/>
        <v>0</v>
      </c>
      <c r="L182" t="s">
        <v>48</v>
      </c>
    </row>
    <row r="183" spans="1:12" x14ac:dyDescent="0.2">
      <c r="A183" t="s">
        <v>199</v>
      </c>
      <c r="B183">
        <v>135</v>
      </c>
      <c r="C183">
        <v>3</v>
      </c>
      <c r="D183" t="s">
        <v>98</v>
      </c>
      <c r="E183" t="s">
        <v>235</v>
      </c>
      <c r="F183" s="48">
        <v>0</v>
      </c>
      <c r="G183" s="48" t="str">
        <f>IF(ISBLANK('312'!T21),"",'312'!T21)</f>
        <v/>
      </c>
      <c r="H183" s="48" t="e">
        <f t="shared" si="6"/>
        <v>#VALUE!</v>
      </c>
      <c r="I183" t="b">
        <f t="shared" si="7"/>
        <v>1</v>
      </c>
      <c r="K183" t="b">
        <f t="shared" si="8"/>
        <v>0</v>
      </c>
      <c r="L183" t="s">
        <v>48</v>
      </c>
    </row>
    <row r="184" spans="1:12" x14ac:dyDescent="0.2">
      <c r="A184" t="s">
        <v>199</v>
      </c>
      <c r="B184">
        <v>120</v>
      </c>
      <c r="C184">
        <v>4</v>
      </c>
      <c r="D184" t="s">
        <v>101</v>
      </c>
      <c r="E184" t="s">
        <v>236</v>
      </c>
      <c r="F184" s="48">
        <v>0</v>
      </c>
      <c r="G184" s="48" t="str">
        <f>IF(ISBLANK('312'!E22),"",'312'!E22)</f>
        <v>w: if &lt; H
w: if -ve</v>
      </c>
      <c r="H184" s="48" t="e">
        <f t="shared" si="6"/>
        <v>#VALUE!</v>
      </c>
      <c r="I184" t="b">
        <f t="shared" si="7"/>
        <v>1</v>
      </c>
      <c r="K184" t="b">
        <f t="shared" si="8"/>
        <v>0</v>
      </c>
      <c r="L184" t="s">
        <v>48</v>
      </c>
    </row>
    <row r="185" spans="1:12" x14ac:dyDescent="0.2">
      <c r="A185" t="s">
        <v>199</v>
      </c>
      <c r="B185">
        <v>121</v>
      </c>
      <c r="C185">
        <v>4</v>
      </c>
      <c r="D185" t="s">
        <v>101</v>
      </c>
      <c r="E185" t="s">
        <v>237</v>
      </c>
      <c r="F185" s="48">
        <v>0</v>
      </c>
      <c r="G185" s="48" t="str">
        <f>IF(ISBLANK('312'!F22),"",'312'!F22)</f>
        <v>w: if &lt; I
w: if -ve</v>
      </c>
      <c r="H185" s="48" t="e">
        <f t="shared" si="6"/>
        <v>#VALUE!</v>
      </c>
      <c r="I185" t="b">
        <f t="shared" si="7"/>
        <v>1</v>
      </c>
      <c r="K185" t="b">
        <f t="shared" si="8"/>
        <v>0</v>
      </c>
      <c r="L185" t="s">
        <v>48</v>
      </c>
    </row>
    <row r="186" spans="1:12" x14ac:dyDescent="0.2">
      <c r="A186" t="s">
        <v>199</v>
      </c>
      <c r="B186">
        <v>122</v>
      </c>
      <c r="C186">
        <v>4</v>
      </c>
      <c r="D186" t="s">
        <v>101</v>
      </c>
      <c r="E186" t="s">
        <v>238</v>
      </c>
      <c r="F186" s="48">
        <v>0</v>
      </c>
      <c r="G186" s="48" t="str">
        <f>IF(ISBLANK('312'!G22),"",'312'!G22)</f>
        <v xml:space="preserve"> w: if &gt; A + B
w: if -ve</v>
      </c>
      <c r="H186" s="48" t="e">
        <f t="shared" si="6"/>
        <v>#VALUE!</v>
      </c>
      <c r="I186" t="b">
        <f t="shared" si="7"/>
        <v>1</v>
      </c>
      <c r="K186" t="b">
        <f t="shared" si="8"/>
        <v>0</v>
      </c>
      <c r="L186" t="s">
        <v>48</v>
      </c>
    </row>
    <row r="187" spans="1:12" x14ac:dyDescent="0.2">
      <c r="A187" t="s">
        <v>199</v>
      </c>
      <c r="B187">
        <v>123</v>
      </c>
      <c r="C187">
        <v>4</v>
      </c>
      <c r="D187" t="s">
        <v>101</v>
      </c>
      <c r="E187" t="s">
        <v>239</v>
      </c>
      <c r="F187" s="48">
        <v>0</v>
      </c>
      <c r="G187" s="48" t="str">
        <f>IF(ISBLANK('312'!H22),"",'312'!H22)</f>
        <v>w: if &lt; K
w: if -ve</v>
      </c>
      <c r="H187" s="48" t="e">
        <f t="shared" si="6"/>
        <v>#VALUE!</v>
      </c>
      <c r="I187" t="b">
        <f t="shared" si="7"/>
        <v>1</v>
      </c>
      <c r="K187" t="b">
        <f t="shared" si="8"/>
        <v>0</v>
      </c>
      <c r="L187" t="s">
        <v>48</v>
      </c>
    </row>
    <row r="188" spans="1:12" x14ac:dyDescent="0.2">
      <c r="A188" t="s">
        <v>199</v>
      </c>
      <c r="B188">
        <v>124</v>
      </c>
      <c r="C188">
        <v>4</v>
      </c>
      <c r="D188" t="s">
        <v>101</v>
      </c>
      <c r="E188" t="s">
        <v>240</v>
      </c>
      <c r="F188" s="48">
        <v>0</v>
      </c>
      <c r="G188" s="48" t="str">
        <f>IF(ISBLANK('312'!I22),"",'312'!I22)</f>
        <v>w: if &lt; L
w: if -ve</v>
      </c>
      <c r="H188" s="48" t="e">
        <f t="shared" si="6"/>
        <v>#VALUE!</v>
      </c>
      <c r="I188" t="b">
        <f t="shared" si="7"/>
        <v>1</v>
      </c>
      <c r="K188" t="b">
        <f t="shared" si="8"/>
        <v>0</v>
      </c>
      <c r="L188" t="s">
        <v>48</v>
      </c>
    </row>
    <row r="189" spans="1:12" x14ac:dyDescent="0.2">
      <c r="A189" t="s">
        <v>199</v>
      </c>
      <c r="B189">
        <v>125</v>
      </c>
      <c r="C189">
        <v>4</v>
      </c>
      <c r="D189" t="s">
        <v>101</v>
      </c>
      <c r="E189" t="s">
        <v>241</v>
      </c>
      <c r="F189" s="48">
        <v>0</v>
      </c>
      <c r="G189" s="48" t="str">
        <f>IF(ISBLANK('312'!J22),"",'312'!J22)</f>
        <v>w: if &gt; D minus E
w: if -ve</v>
      </c>
      <c r="H189" s="48" t="e">
        <f t="shared" si="6"/>
        <v>#VALUE!</v>
      </c>
      <c r="I189" t="b">
        <f t="shared" si="7"/>
        <v>1</v>
      </c>
      <c r="K189" t="b">
        <f t="shared" si="8"/>
        <v>0</v>
      </c>
      <c r="L189" t="s">
        <v>48</v>
      </c>
    </row>
    <row r="190" spans="1:12" x14ac:dyDescent="0.2">
      <c r="A190" t="s">
        <v>199</v>
      </c>
      <c r="B190">
        <v>127</v>
      </c>
      <c r="C190">
        <v>4</v>
      </c>
      <c r="D190" t="s">
        <v>101</v>
      </c>
      <c r="E190" t="s">
        <v>242</v>
      </c>
      <c r="F190" s="48">
        <v>0</v>
      </c>
      <c r="G190" s="48" t="str">
        <f>IF(ISBLANK('312'!L22),"",'312'!L22)</f>
        <v>w: if =0 &amp; A &lt;&gt; 0
w: if -ve</v>
      </c>
      <c r="H190" s="48" t="e">
        <f t="shared" si="6"/>
        <v>#VALUE!</v>
      </c>
      <c r="I190" t="b">
        <f t="shared" si="7"/>
        <v>1</v>
      </c>
      <c r="K190" t="b">
        <f t="shared" si="8"/>
        <v>0</v>
      </c>
      <c r="L190" t="s">
        <v>48</v>
      </c>
    </row>
    <row r="191" spans="1:12" x14ac:dyDescent="0.2">
      <c r="A191" t="s">
        <v>199</v>
      </c>
      <c r="B191">
        <v>128</v>
      </c>
      <c r="C191">
        <v>4</v>
      </c>
      <c r="D191" t="s">
        <v>101</v>
      </c>
      <c r="E191" t="s">
        <v>243</v>
      </c>
      <c r="F191" s="48">
        <v>0</v>
      </c>
      <c r="G191" s="48" t="str">
        <f>IF(ISBLANK('312'!M22),"",'312'!M22)</f>
        <v>w: if =0 &amp; B &lt;&gt; 0
w: if -ve</v>
      </c>
      <c r="H191" s="48" t="e">
        <f t="shared" si="6"/>
        <v>#VALUE!</v>
      </c>
      <c r="I191" t="b">
        <f t="shared" si="7"/>
        <v>1</v>
      </c>
      <c r="K191" t="b">
        <f t="shared" si="8"/>
        <v>0</v>
      </c>
      <c r="L191" t="s">
        <v>48</v>
      </c>
    </row>
    <row r="192" spans="1:12" x14ac:dyDescent="0.2">
      <c r="A192" t="s">
        <v>199</v>
      </c>
      <c r="B192">
        <v>129</v>
      </c>
      <c r="C192">
        <v>4</v>
      </c>
      <c r="D192" t="s">
        <v>101</v>
      </c>
      <c r="E192" t="s">
        <v>244</v>
      </c>
      <c r="F192" s="48">
        <v>0</v>
      </c>
      <c r="G192" s="48" t="str">
        <f>IF(ISBLANK('312'!N22),"",'312'!N22)</f>
        <v>w: if &gt; H + I
w: if -ve</v>
      </c>
      <c r="H192" s="48" t="e">
        <f t="shared" si="6"/>
        <v>#VALUE!</v>
      </c>
      <c r="I192" t="b">
        <f t="shared" si="7"/>
        <v>1</v>
      </c>
      <c r="K192" t="b">
        <f t="shared" si="8"/>
        <v>0</v>
      </c>
      <c r="L192" t="s">
        <v>48</v>
      </c>
    </row>
    <row r="193" spans="1:12" x14ac:dyDescent="0.2">
      <c r="A193" t="s">
        <v>199</v>
      </c>
      <c r="B193">
        <v>130</v>
      </c>
      <c r="C193">
        <v>4</v>
      </c>
      <c r="D193" t="s">
        <v>101</v>
      </c>
      <c r="E193" t="s">
        <v>245</v>
      </c>
      <c r="F193" s="48">
        <v>0</v>
      </c>
      <c r="G193" s="48" t="str">
        <f>IF(ISBLANK('312'!O22),"",'312'!O22)</f>
        <v>w: if =0 &amp; D &lt;&gt; 0
w: if -ve</v>
      </c>
      <c r="H193" s="48" t="e">
        <f t="shared" si="6"/>
        <v>#VALUE!</v>
      </c>
      <c r="I193" t="b">
        <f t="shared" si="7"/>
        <v>1</v>
      </c>
      <c r="K193" t="b">
        <f t="shared" si="8"/>
        <v>0</v>
      </c>
      <c r="L193" t="s">
        <v>48</v>
      </c>
    </row>
    <row r="194" spans="1:12" x14ac:dyDescent="0.2">
      <c r="A194" t="s">
        <v>199</v>
      </c>
      <c r="B194">
        <v>131</v>
      </c>
      <c r="C194">
        <v>4</v>
      </c>
      <c r="D194" t="s">
        <v>101</v>
      </c>
      <c r="E194" t="s">
        <v>246</v>
      </c>
      <c r="F194" s="48">
        <v>0</v>
      </c>
      <c r="G194" s="48" t="str">
        <f>IF(ISBLANK('312'!P22),"",'312'!P22)</f>
        <v>w: if =0 &amp; E &lt;&gt; 0
w: if -ve</v>
      </c>
      <c r="H194" s="48" t="e">
        <f t="shared" si="6"/>
        <v>#VALUE!</v>
      </c>
      <c r="I194" t="b">
        <f t="shared" si="7"/>
        <v>1</v>
      </c>
      <c r="K194" t="b">
        <f t="shared" si="8"/>
        <v>0</v>
      </c>
      <c r="L194" t="s">
        <v>48</v>
      </c>
    </row>
    <row r="195" spans="1:12" x14ac:dyDescent="0.2">
      <c r="A195" t="s">
        <v>199</v>
      </c>
      <c r="B195">
        <v>132</v>
      </c>
      <c r="C195">
        <v>4</v>
      </c>
      <c r="D195" t="s">
        <v>101</v>
      </c>
      <c r="E195" t="s">
        <v>247</v>
      </c>
      <c r="F195" s="48">
        <v>0</v>
      </c>
      <c r="G195" s="48" t="str">
        <f>IF(ISBLANK('312'!Q22),"",'312'!Q22)</f>
        <v>w: if &gt; K minus L
w: if -ve</v>
      </c>
      <c r="H195" s="48" t="e">
        <f t="shared" si="6"/>
        <v>#VALUE!</v>
      </c>
      <c r="I195" t="b">
        <f t="shared" si="7"/>
        <v>1</v>
      </c>
      <c r="K195" t="b">
        <f t="shared" si="8"/>
        <v>0</v>
      </c>
      <c r="L195" t="s">
        <v>48</v>
      </c>
    </row>
    <row r="196" spans="1:12" x14ac:dyDescent="0.2">
      <c r="A196" t="s">
        <v>199</v>
      </c>
      <c r="B196">
        <v>133</v>
      </c>
      <c r="C196">
        <v>4</v>
      </c>
      <c r="D196" t="s">
        <v>101</v>
      </c>
      <c r="E196" t="s">
        <v>248</v>
      </c>
      <c r="F196" s="48">
        <v>0</v>
      </c>
      <c r="G196" s="48" t="str">
        <f>IF(ISBLANK('312'!R22),"",'312'!R22)</f>
        <v>w: if -ve</v>
      </c>
      <c r="H196" s="48" t="e">
        <f t="shared" si="6"/>
        <v>#VALUE!</v>
      </c>
      <c r="I196" t="b">
        <f t="shared" si="7"/>
        <v>1</v>
      </c>
      <c r="K196" t="b">
        <f t="shared" si="8"/>
        <v>0</v>
      </c>
      <c r="L196" t="s">
        <v>48</v>
      </c>
    </row>
    <row r="197" spans="1:12" x14ac:dyDescent="0.2">
      <c r="A197" t="s">
        <v>199</v>
      </c>
      <c r="B197">
        <v>135</v>
      </c>
      <c r="C197">
        <v>4</v>
      </c>
      <c r="D197" t="s">
        <v>101</v>
      </c>
      <c r="E197" t="s">
        <v>249</v>
      </c>
      <c r="F197" s="48">
        <v>0</v>
      </c>
      <c r="G197" s="48" t="str">
        <f>IF(ISBLANK('312'!T22),"",'312'!T22)</f>
        <v/>
      </c>
      <c r="H197" s="48" t="e">
        <f t="shared" si="6"/>
        <v>#VALUE!</v>
      </c>
      <c r="I197" t="b">
        <f t="shared" si="7"/>
        <v>1</v>
      </c>
      <c r="K197" t="b">
        <f t="shared" si="8"/>
        <v>0</v>
      </c>
      <c r="L197" t="s">
        <v>48</v>
      </c>
    </row>
    <row r="198" spans="1:12" x14ac:dyDescent="0.2">
      <c r="A198" t="s">
        <v>199</v>
      </c>
      <c r="B198">
        <v>120</v>
      </c>
      <c r="C198">
        <v>5</v>
      </c>
      <c r="D198" t="s">
        <v>104</v>
      </c>
      <c r="E198" t="s">
        <v>250</v>
      </c>
      <c r="F198" s="48">
        <v>0</v>
      </c>
      <c r="G198" s="48" t="str">
        <f>IF(ISBLANK('312'!E23),"",'312'!E23)</f>
        <v>w: if &lt; H
w: if -ve</v>
      </c>
      <c r="H198" s="48" t="e">
        <f t="shared" ref="H198:H261" si="9">G198-F198</f>
        <v>#VALUE!</v>
      </c>
      <c r="I198" t="b">
        <f t="shared" ref="I198:I261" si="10">ISERROR(H198)</f>
        <v>1</v>
      </c>
      <c r="K198" t="b">
        <f t="shared" ref="K198:K261" si="11">G198=F198</f>
        <v>0</v>
      </c>
      <c r="L198" t="s">
        <v>48</v>
      </c>
    </row>
    <row r="199" spans="1:12" x14ac:dyDescent="0.2">
      <c r="A199" t="s">
        <v>199</v>
      </c>
      <c r="B199">
        <v>121</v>
      </c>
      <c r="C199">
        <v>5</v>
      </c>
      <c r="D199" t="s">
        <v>104</v>
      </c>
      <c r="E199" t="s">
        <v>251</v>
      </c>
      <c r="F199" s="48">
        <v>0</v>
      </c>
      <c r="G199" s="48" t="str">
        <f>IF(ISBLANK('312'!F23),"",'312'!F23)</f>
        <v>w: if &lt; I
w: if -ve</v>
      </c>
      <c r="H199" s="48" t="e">
        <f t="shared" si="9"/>
        <v>#VALUE!</v>
      </c>
      <c r="I199" t="b">
        <f t="shared" si="10"/>
        <v>1</v>
      </c>
      <c r="K199" t="b">
        <f t="shared" si="11"/>
        <v>0</v>
      </c>
      <c r="L199" t="s">
        <v>48</v>
      </c>
    </row>
    <row r="200" spans="1:12" x14ac:dyDescent="0.2">
      <c r="A200" t="s">
        <v>199</v>
      </c>
      <c r="B200">
        <v>122</v>
      </c>
      <c r="C200">
        <v>5</v>
      </c>
      <c r="D200" t="s">
        <v>104</v>
      </c>
      <c r="E200" t="s">
        <v>252</v>
      </c>
      <c r="F200" s="48">
        <v>0</v>
      </c>
      <c r="G200" s="48" t="str">
        <f>IF(ISBLANK('312'!G23),"",'312'!G23)</f>
        <v xml:space="preserve"> w: if &gt; A + B
w: if -ve</v>
      </c>
      <c r="H200" s="48" t="e">
        <f t="shared" si="9"/>
        <v>#VALUE!</v>
      </c>
      <c r="I200" t="b">
        <f t="shared" si="10"/>
        <v>1</v>
      </c>
      <c r="K200" t="b">
        <f t="shared" si="11"/>
        <v>0</v>
      </c>
      <c r="L200" t="s">
        <v>48</v>
      </c>
    </row>
    <row r="201" spans="1:12" x14ac:dyDescent="0.2">
      <c r="A201" t="s">
        <v>199</v>
      </c>
      <c r="B201">
        <v>123</v>
      </c>
      <c r="C201">
        <v>5</v>
      </c>
      <c r="D201" t="s">
        <v>104</v>
      </c>
      <c r="E201" t="s">
        <v>253</v>
      </c>
      <c r="F201" s="48">
        <v>0</v>
      </c>
      <c r="G201" s="48" t="str">
        <f>IF(ISBLANK('312'!H23),"",'312'!H23)</f>
        <v>w: if &lt; K
w: if -ve</v>
      </c>
      <c r="H201" s="48" t="e">
        <f t="shared" si="9"/>
        <v>#VALUE!</v>
      </c>
      <c r="I201" t="b">
        <f t="shared" si="10"/>
        <v>1</v>
      </c>
      <c r="K201" t="b">
        <f t="shared" si="11"/>
        <v>0</v>
      </c>
      <c r="L201" t="s">
        <v>48</v>
      </c>
    </row>
    <row r="202" spans="1:12" x14ac:dyDescent="0.2">
      <c r="A202" t="s">
        <v>199</v>
      </c>
      <c r="B202">
        <v>124</v>
      </c>
      <c r="C202">
        <v>5</v>
      </c>
      <c r="D202" t="s">
        <v>104</v>
      </c>
      <c r="E202" t="s">
        <v>254</v>
      </c>
      <c r="F202" s="48">
        <v>0</v>
      </c>
      <c r="G202" s="48" t="str">
        <f>IF(ISBLANK('312'!I23),"",'312'!I23)</f>
        <v>w: if &lt; L
w: if -ve</v>
      </c>
      <c r="H202" s="48" t="e">
        <f t="shared" si="9"/>
        <v>#VALUE!</v>
      </c>
      <c r="I202" t="b">
        <f t="shared" si="10"/>
        <v>1</v>
      </c>
      <c r="K202" t="b">
        <f t="shared" si="11"/>
        <v>0</v>
      </c>
      <c r="L202" t="s">
        <v>48</v>
      </c>
    </row>
    <row r="203" spans="1:12" x14ac:dyDescent="0.2">
      <c r="A203" t="s">
        <v>199</v>
      </c>
      <c r="B203">
        <v>125</v>
      </c>
      <c r="C203">
        <v>5</v>
      </c>
      <c r="D203" t="s">
        <v>104</v>
      </c>
      <c r="E203" t="s">
        <v>255</v>
      </c>
      <c r="F203" s="48">
        <v>0</v>
      </c>
      <c r="G203" s="48" t="str">
        <f>IF(ISBLANK('312'!J23),"",'312'!J23)</f>
        <v>w: if &gt; D minus E
w: if -ve</v>
      </c>
      <c r="H203" s="48" t="e">
        <f t="shared" si="9"/>
        <v>#VALUE!</v>
      </c>
      <c r="I203" t="b">
        <f t="shared" si="10"/>
        <v>1</v>
      </c>
      <c r="K203" t="b">
        <f t="shared" si="11"/>
        <v>0</v>
      </c>
      <c r="L203" t="s">
        <v>48</v>
      </c>
    </row>
    <row r="204" spans="1:12" x14ac:dyDescent="0.2">
      <c r="A204" t="s">
        <v>199</v>
      </c>
      <c r="B204">
        <v>127</v>
      </c>
      <c r="C204">
        <v>5</v>
      </c>
      <c r="D204" t="s">
        <v>104</v>
      </c>
      <c r="E204" t="s">
        <v>256</v>
      </c>
      <c r="F204" s="48">
        <v>0</v>
      </c>
      <c r="G204" s="48" t="str">
        <f>IF(ISBLANK('312'!L23),"",'312'!L23)</f>
        <v>w: if =0 &amp; A &lt;&gt; 0
w: if -ve</v>
      </c>
      <c r="H204" s="48" t="e">
        <f t="shared" si="9"/>
        <v>#VALUE!</v>
      </c>
      <c r="I204" t="b">
        <f t="shared" si="10"/>
        <v>1</v>
      </c>
      <c r="K204" t="b">
        <f t="shared" si="11"/>
        <v>0</v>
      </c>
      <c r="L204" t="s">
        <v>48</v>
      </c>
    </row>
    <row r="205" spans="1:12" x14ac:dyDescent="0.2">
      <c r="A205" t="s">
        <v>199</v>
      </c>
      <c r="B205">
        <v>128</v>
      </c>
      <c r="C205">
        <v>5</v>
      </c>
      <c r="D205" t="s">
        <v>104</v>
      </c>
      <c r="E205" t="s">
        <v>257</v>
      </c>
      <c r="F205" s="48">
        <v>0</v>
      </c>
      <c r="G205" s="48" t="str">
        <f>IF(ISBLANK('312'!M23),"",'312'!M23)</f>
        <v>w: if =0 &amp; B &lt;&gt; 0
w: if -ve</v>
      </c>
      <c r="H205" s="48" t="e">
        <f t="shared" si="9"/>
        <v>#VALUE!</v>
      </c>
      <c r="I205" t="b">
        <f t="shared" si="10"/>
        <v>1</v>
      </c>
      <c r="K205" t="b">
        <f t="shared" si="11"/>
        <v>0</v>
      </c>
      <c r="L205" t="s">
        <v>48</v>
      </c>
    </row>
    <row r="206" spans="1:12" x14ac:dyDescent="0.2">
      <c r="A206" t="s">
        <v>199</v>
      </c>
      <c r="B206">
        <v>129</v>
      </c>
      <c r="C206">
        <v>5</v>
      </c>
      <c r="D206" t="s">
        <v>104</v>
      </c>
      <c r="E206" t="s">
        <v>258</v>
      </c>
      <c r="F206" s="48">
        <v>0</v>
      </c>
      <c r="G206" s="48" t="str">
        <f>IF(ISBLANK('312'!N23),"",'312'!N23)</f>
        <v>w: if &gt; H + I
w: if -ve</v>
      </c>
      <c r="H206" s="48" t="e">
        <f t="shared" si="9"/>
        <v>#VALUE!</v>
      </c>
      <c r="I206" t="b">
        <f t="shared" si="10"/>
        <v>1</v>
      </c>
      <c r="K206" t="b">
        <f t="shared" si="11"/>
        <v>0</v>
      </c>
      <c r="L206" t="s">
        <v>48</v>
      </c>
    </row>
    <row r="207" spans="1:12" x14ac:dyDescent="0.2">
      <c r="A207" t="s">
        <v>199</v>
      </c>
      <c r="B207">
        <v>130</v>
      </c>
      <c r="C207">
        <v>5</v>
      </c>
      <c r="D207" t="s">
        <v>104</v>
      </c>
      <c r="E207" t="s">
        <v>259</v>
      </c>
      <c r="F207" s="48">
        <v>0</v>
      </c>
      <c r="G207" s="48" t="str">
        <f>IF(ISBLANK('312'!O23),"",'312'!O23)</f>
        <v>w: if =0 &amp; D &lt;&gt; 0
w: if -ve</v>
      </c>
      <c r="H207" s="48" t="e">
        <f t="shared" si="9"/>
        <v>#VALUE!</v>
      </c>
      <c r="I207" t="b">
        <f t="shared" si="10"/>
        <v>1</v>
      </c>
      <c r="K207" t="b">
        <f t="shared" si="11"/>
        <v>0</v>
      </c>
      <c r="L207" t="s">
        <v>48</v>
      </c>
    </row>
    <row r="208" spans="1:12" x14ac:dyDescent="0.2">
      <c r="A208" t="s">
        <v>199</v>
      </c>
      <c r="B208">
        <v>131</v>
      </c>
      <c r="C208">
        <v>5</v>
      </c>
      <c r="D208" t="s">
        <v>104</v>
      </c>
      <c r="E208" t="s">
        <v>260</v>
      </c>
      <c r="F208" s="48">
        <v>0</v>
      </c>
      <c r="G208" s="48" t="str">
        <f>IF(ISBLANK('312'!P23),"",'312'!P23)</f>
        <v>w: if =0 &amp; E &lt;&gt; 0
w: if -ve</v>
      </c>
      <c r="H208" s="48" t="e">
        <f t="shared" si="9"/>
        <v>#VALUE!</v>
      </c>
      <c r="I208" t="b">
        <f t="shared" si="10"/>
        <v>1</v>
      </c>
      <c r="K208" t="b">
        <f t="shared" si="11"/>
        <v>0</v>
      </c>
      <c r="L208" t="s">
        <v>48</v>
      </c>
    </row>
    <row r="209" spans="1:12" x14ac:dyDescent="0.2">
      <c r="A209" t="s">
        <v>199</v>
      </c>
      <c r="B209">
        <v>132</v>
      </c>
      <c r="C209">
        <v>5</v>
      </c>
      <c r="D209" t="s">
        <v>104</v>
      </c>
      <c r="E209" t="s">
        <v>261</v>
      </c>
      <c r="F209" s="48">
        <v>0</v>
      </c>
      <c r="G209" s="48" t="str">
        <f>IF(ISBLANK('312'!Q23),"",'312'!Q23)</f>
        <v>w: if &gt; K minus L
w: if -ve</v>
      </c>
      <c r="H209" s="48" t="e">
        <f t="shared" si="9"/>
        <v>#VALUE!</v>
      </c>
      <c r="I209" t="b">
        <f t="shared" si="10"/>
        <v>1</v>
      </c>
      <c r="K209" t="b">
        <f t="shared" si="11"/>
        <v>0</v>
      </c>
      <c r="L209" t="s">
        <v>48</v>
      </c>
    </row>
    <row r="210" spans="1:12" x14ac:dyDescent="0.2">
      <c r="A210" t="s">
        <v>199</v>
      </c>
      <c r="B210">
        <v>133</v>
      </c>
      <c r="C210">
        <v>5</v>
      </c>
      <c r="D210" t="s">
        <v>104</v>
      </c>
      <c r="E210" t="s">
        <v>262</v>
      </c>
      <c r="F210" s="48">
        <v>0</v>
      </c>
      <c r="G210" s="48" t="str">
        <f>IF(ISBLANK('312'!R23),"",'312'!R23)</f>
        <v>w: if -ve</v>
      </c>
      <c r="H210" s="48" t="e">
        <f t="shared" si="9"/>
        <v>#VALUE!</v>
      </c>
      <c r="I210" t="b">
        <f t="shared" si="10"/>
        <v>1</v>
      </c>
      <c r="K210" t="b">
        <f t="shared" si="11"/>
        <v>0</v>
      </c>
      <c r="L210" t="s">
        <v>48</v>
      </c>
    </row>
    <row r="211" spans="1:12" x14ac:dyDescent="0.2">
      <c r="A211" t="s">
        <v>199</v>
      </c>
      <c r="B211">
        <v>135</v>
      </c>
      <c r="C211">
        <v>5</v>
      </c>
      <c r="D211" t="s">
        <v>104</v>
      </c>
      <c r="E211" t="s">
        <v>263</v>
      </c>
      <c r="F211" s="48">
        <v>0</v>
      </c>
      <c r="G211" s="48" t="str">
        <f>IF(ISBLANK('312'!T23),"",'312'!T23)</f>
        <v/>
      </c>
      <c r="H211" s="48" t="e">
        <f t="shared" si="9"/>
        <v>#VALUE!</v>
      </c>
      <c r="I211" t="b">
        <f t="shared" si="10"/>
        <v>1</v>
      </c>
      <c r="K211" t="b">
        <f t="shared" si="11"/>
        <v>0</v>
      </c>
      <c r="L211" t="s">
        <v>48</v>
      </c>
    </row>
    <row r="212" spans="1:12" x14ac:dyDescent="0.2">
      <c r="A212" t="s">
        <v>199</v>
      </c>
      <c r="B212">
        <v>120</v>
      </c>
      <c r="C212">
        <v>6</v>
      </c>
      <c r="D212" t="s">
        <v>107</v>
      </c>
      <c r="E212" t="s">
        <v>264</v>
      </c>
      <c r="F212" s="48">
        <v>0</v>
      </c>
      <c r="G212" s="48" t="str">
        <f>IF(ISBLANK('312'!E24),"",'312'!E24)</f>
        <v>w: if &lt; H
w: if -ve</v>
      </c>
      <c r="H212" s="48" t="e">
        <f t="shared" si="9"/>
        <v>#VALUE!</v>
      </c>
      <c r="I212" t="b">
        <f t="shared" si="10"/>
        <v>1</v>
      </c>
      <c r="K212" t="b">
        <f t="shared" si="11"/>
        <v>0</v>
      </c>
      <c r="L212" t="s">
        <v>48</v>
      </c>
    </row>
    <row r="213" spans="1:12" x14ac:dyDescent="0.2">
      <c r="A213" t="s">
        <v>199</v>
      </c>
      <c r="B213">
        <v>121</v>
      </c>
      <c r="C213">
        <v>6</v>
      </c>
      <c r="D213" t="s">
        <v>107</v>
      </c>
      <c r="E213" t="s">
        <v>265</v>
      </c>
      <c r="F213" s="48">
        <v>0</v>
      </c>
      <c r="G213" s="48" t="str">
        <f>IF(ISBLANK('312'!F24),"",'312'!F24)</f>
        <v>w: if &lt; I
w: if -ve</v>
      </c>
      <c r="H213" s="48" t="e">
        <f t="shared" si="9"/>
        <v>#VALUE!</v>
      </c>
      <c r="I213" t="b">
        <f t="shared" si="10"/>
        <v>1</v>
      </c>
      <c r="K213" t="b">
        <f t="shared" si="11"/>
        <v>0</v>
      </c>
      <c r="L213" t="s">
        <v>48</v>
      </c>
    </row>
    <row r="214" spans="1:12" x14ac:dyDescent="0.2">
      <c r="A214" t="s">
        <v>199</v>
      </c>
      <c r="B214">
        <v>122</v>
      </c>
      <c r="C214">
        <v>6</v>
      </c>
      <c r="D214" t="s">
        <v>107</v>
      </c>
      <c r="E214" t="s">
        <v>266</v>
      </c>
      <c r="F214" s="48">
        <v>0</v>
      </c>
      <c r="G214" s="48" t="str">
        <f>IF(ISBLANK('312'!G24),"",'312'!G24)</f>
        <v xml:space="preserve"> w: if &gt; A + B
w: if -ve</v>
      </c>
      <c r="H214" s="48" t="e">
        <f t="shared" si="9"/>
        <v>#VALUE!</v>
      </c>
      <c r="I214" t="b">
        <f t="shared" si="10"/>
        <v>1</v>
      </c>
      <c r="K214" t="b">
        <f t="shared" si="11"/>
        <v>0</v>
      </c>
      <c r="L214" t="s">
        <v>48</v>
      </c>
    </row>
    <row r="215" spans="1:12" x14ac:dyDescent="0.2">
      <c r="A215" t="s">
        <v>199</v>
      </c>
      <c r="B215">
        <v>123</v>
      </c>
      <c r="C215">
        <v>6</v>
      </c>
      <c r="D215" t="s">
        <v>107</v>
      </c>
      <c r="E215" t="s">
        <v>267</v>
      </c>
      <c r="F215" s="48">
        <v>0</v>
      </c>
      <c r="G215" s="48" t="str">
        <f>IF(ISBLANK('312'!H24),"",'312'!H24)</f>
        <v>w: if &lt; K
w: if -ve</v>
      </c>
      <c r="H215" s="48" t="e">
        <f t="shared" si="9"/>
        <v>#VALUE!</v>
      </c>
      <c r="I215" t="b">
        <f t="shared" si="10"/>
        <v>1</v>
      </c>
      <c r="K215" t="b">
        <f t="shared" si="11"/>
        <v>0</v>
      </c>
      <c r="L215" t="s">
        <v>48</v>
      </c>
    </row>
    <row r="216" spans="1:12" x14ac:dyDescent="0.2">
      <c r="A216" t="s">
        <v>199</v>
      </c>
      <c r="B216">
        <v>124</v>
      </c>
      <c r="C216">
        <v>6</v>
      </c>
      <c r="D216" t="s">
        <v>107</v>
      </c>
      <c r="E216" t="s">
        <v>268</v>
      </c>
      <c r="F216" s="48">
        <v>0</v>
      </c>
      <c r="G216" s="48" t="str">
        <f>IF(ISBLANK('312'!I24),"",'312'!I24)</f>
        <v>w: if &lt; L
w: if -ve</v>
      </c>
      <c r="H216" s="48" t="e">
        <f t="shared" si="9"/>
        <v>#VALUE!</v>
      </c>
      <c r="I216" t="b">
        <f t="shared" si="10"/>
        <v>1</v>
      </c>
      <c r="K216" t="b">
        <f t="shared" si="11"/>
        <v>0</v>
      </c>
      <c r="L216" t="s">
        <v>48</v>
      </c>
    </row>
    <row r="217" spans="1:12" x14ac:dyDescent="0.2">
      <c r="A217" t="s">
        <v>199</v>
      </c>
      <c r="B217">
        <v>125</v>
      </c>
      <c r="C217">
        <v>6</v>
      </c>
      <c r="D217" t="s">
        <v>107</v>
      </c>
      <c r="E217" t="s">
        <v>269</v>
      </c>
      <c r="F217" s="48">
        <v>0</v>
      </c>
      <c r="G217" s="48" t="str">
        <f>IF(ISBLANK('312'!J24),"",'312'!J24)</f>
        <v>w: if &gt; D minus E
w: if -ve</v>
      </c>
      <c r="H217" s="48" t="e">
        <f t="shared" si="9"/>
        <v>#VALUE!</v>
      </c>
      <c r="I217" t="b">
        <f t="shared" si="10"/>
        <v>1</v>
      </c>
      <c r="K217" t="b">
        <f t="shared" si="11"/>
        <v>0</v>
      </c>
      <c r="L217" t="s">
        <v>48</v>
      </c>
    </row>
    <row r="218" spans="1:12" x14ac:dyDescent="0.2">
      <c r="A218" t="s">
        <v>199</v>
      </c>
      <c r="B218">
        <v>127</v>
      </c>
      <c r="C218">
        <v>6</v>
      </c>
      <c r="D218" t="s">
        <v>107</v>
      </c>
      <c r="E218" t="s">
        <v>270</v>
      </c>
      <c r="F218" s="48">
        <v>0</v>
      </c>
      <c r="G218" s="48" t="str">
        <f>IF(ISBLANK('312'!L24),"",'312'!L24)</f>
        <v>w: if =0 &amp; A &lt;&gt; 0
w: if -ve</v>
      </c>
      <c r="H218" s="48" t="e">
        <f t="shared" si="9"/>
        <v>#VALUE!</v>
      </c>
      <c r="I218" t="b">
        <f t="shared" si="10"/>
        <v>1</v>
      </c>
      <c r="K218" t="b">
        <f t="shared" si="11"/>
        <v>0</v>
      </c>
      <c r="L218" t="s">
        <v>48</v>
      </c>
    </row>
    <row r="219" spans="1:12" x14ac:dyDescent="0.2">
      <c r="A219" t="s">
        <v>199</v>
      </c>
      <c r="B219">
        <v>128</v>
      </c>
      <c r="C219">
        <v>6</v>
      </c>
      <c r="D219" t="s">
        <v>107</v>
      </c>
      <c r="E219" t="s">
        <v>271</v>
      </c>
      <c r="F219" s="48">
        <v>0</v>
      </c>
      <c r="G219" s="48" t="str">
        <f>IF(ISBLANK('312'!M24),"",'312'!M24)</f>
        <v>w: if =0 &amp; B &lt;&gt; 0
w: if -ve</v>
      </c>
      <c r="H219" s="48" t="e">
        <f t="shared" si="9"/>
        <v>#VALUE!</v>
      </c>
      <c r="I219" t="b">
        <f t="shared" si="10"/>
        <v>1</v>
      </c>
      <c r="K219" t="b">
        <f t="shared" si="11"/>
        <v>0</v>
      </c>
      <c r="L219" t="s">
        <v>48</v>
      </c>
    </row>
    <row r="220" spans="1:12" x14ac:dyDescent="0.2">
      <c r="A220" t="s">
        <v>199</v>
      </c>
      <c r="B220">
        <v>129</v>
      </c>
      <c r="C220">
        <v>6</v>
      </c>
      <c r="D220" t="s">
        <v>107</v>
      </c>
      <c r="E220" t="s">
        <v>272</v>
      </c>
      <c r="F220" s="48">
        <v>0</v>
      </c>
      <c r="G220" s="48" t="str">
        <f>IF(ISBLANK('312'!N24),"",'312'!N24)</f>
        <v>w: if &gt; H + I
w: if -ve</v>
      </c>
      <c r="H220" s="48" t="e">
        <f t="shared" si="9"/>
        <v>#VALUE!</v>
      </c>
      <c r="I220" t="b">
        <f t="shared" si="10"/>
        <v>1</v>
      </c>
      <c r="K220" t="b">
        <f t="shared" si="11"/>
        <v>0</v>
      </c>
      <c r="L220" t="s">
        <v>48</v>
      </c>
    </row>
    <row r="221" spans="1:12" x14ac:dyDescent="0.2">
      <c r="A221" t="s">
        <v>199</v>
      </c>
      <c r="B221">
        <v>130</v>
      </c>
      <c r="C221">
        <v>6</v>
      </c>
      <c r="D221" t="s">
        <v>107</v>
      </c>
      <c r="E221" t="s">
        <v>273</v>
      </c>
      <c r="F221" s="48">
        <v>0</v>
      </c>
      <c r="G221" s="48" t="str">
        <f>IF(ISBLANK('312'!O24),"",'312'!O24)</f>
        <v>w: if =0 &amp; D &lt;&gt; 0
w: if -ve</v>
      </c>
      <c r="H221" s="48" t="e">
        <f t="shared" si="9"/>
        <v>#VALUE!</v>
      </c>
      <c r="I221" t="b">
        <f t="shared" si="10"/>
        <v>1</v>
      </c>
      <c r="K221" t="b">
        <f t="shared" si="11"/>
        <v>0</v>
      </c>
      <c r="L221" t="s">
        <v>48</v>
      </c>
    </row>
    <row r="222" spans="1:12" x14ac:dyDescent="0.2">
      <c r="A222" t="s">
        <v>199</v>
      </c>
      <c r="B222">
        <v>131</v>
      </c>
      <c r="C222">
        <v>6</v>
      </c>
      <c r="D222" t="s">
        <v>107</v>
      </c>
      <c r="E222" t="s">
        <v>274</v>
      </c>
      <c r="F222" s="48">
        <v>0</v>
      </c>
      <c r="G222" s="48" t="str">
        <f>IF(ISBLANK('312'!P24),"",'312'!P24)</f>
        <v>w: if =0 &amp; E &lt;&gt; 0
w: if -ve</v>
      </c>
      <c r="H222" s="48" t="e">
        <f t="shared" si="9"/>
        <v>#VALUE!</v>
      </c>
      <c r="I222" t="b">
        <f t="shared" si="10"/>
        <v>1</v>
      </c>
      <c r="K222" t="b">
        <f t="shared" si="11"/>
        <v>0</v>
      </c>
      <c r="L222" t="s">
        <v>48</v>
      </c>
    </row>
    <row r="223" spans="1:12" x14ac:dyDescent="0.2">
      <c r="A223" t="s">
        <v>199</v>
      </c>
      <c r="B223">
        <v>132</v>
      </c>
      <c r="C223">
        <v>6</v>
      </c>
      <c r="D223" t="s">
        <v>107</v>
      </c>
      <c r="E223" t="s">
        <v>275</v>
      </c>
      <c r="F223" s="48">
        <v>0</v>
      </c>
      <c r="G223" s="48" t="str">
        <f>IF(ISBLANK('312'!Q24),"",'312'!Q24)</f>
        <v>w: if &gt; K minus L
w: if -ve</v>
      </c>
      <c r="H223" s="48" t="e">
        <f t="shared" si="9"/>
        <v>#VALUE!</v>
      </c>
      <c r="I223" t="b">
        <f t="shared" si="10"/>
        <v>1</v>
      </c>
      <c r="K223" t="b">
        <f t="shared" si="11"/>
        <v>0</v>
      </c>
      <c r="L223" t="s">
        <v>48</v>
      </c>
    </row>
    <row r="224" spans="1:12" x14ac:dyDescent="0.2">
      <c r="A224" t="s">
        <v>199</v>
      </c>
      <c r="B224">
        <v>133</v>
      </c>
      <c r="C224">
        <v>6</v>
      </c>
      <c r="D224" t="s">
        <v>107</v>
      </c>
      <c r="E224" t="s">
        <v>276</v>
      </c>
      <c r="F224" s="48">
        <v>0</v>
      </c>
      <c r="G224" s="48" t="str">
        <f>IF(ISBLANK('312'!R24),"",'312'!R24)</f>
        <v>w: if -ve</v>
      </c>
      <c r="H224" s="48" t="e">
        <f t="shared" si="9"/>
        <v>#VALUE!</v>
      </c>
      <c r="I224" t="b">
        <f t="shared" si="10"/>
        <v>1</v>
      </c>
      <c r="K224" t="b">
        <f t="shared" si="11"/>
        <v>0</v>
      </c>
      <c r="L224" t="s">
        <v>48</v>
      </c>
    </row>
    <row r="225" spans="1:12" x14ac:dyDescent="0.2">
      <c r="A225" t="s">
        <v>199</v>
      </c>
      <c r="B225">
        <v>135</v>
      </c>
      <c r="C225">
        <v>6</v>
      </c>
      <c r="D225" t="s">
        <v>107</v>
      </c>
      <c r="E225" t="s">
        <v>277</v>
      </c>
      <c r="F225" s="48">
        <v>0</v>
      </c>
      <c r="G225" s="48" t="str">
        <f>IF(ISBLANK('312'!T24),"",'312'!T24)</f>
        <v/>
      </c>
      <c r="H225" s="48" t="e">
        <f t="shared" si="9"/>
        <v>#VALUE!</v>
      </c>
      <c r="I225" t="b">
        <f t="shared" si="10"/>
        <v>1</v>
      </c>
      <c r="K225" t="b">
        <f t="shared" si="11"/>
        <v>0</v>
      </c>
      <c r="L225" t="s">
        <v>48</v>
      </c>
    </row>
    <row r="226" spans="1:12" x14ac:dyDescent="0.2">
      <c r="A226" t="s">
        <v>199</v>
      </c>
      <c r="B226">
        <v>120</v>
      </c>
      <c r="C226">
        <v>7</v>
      </c>
      <c r="D226" t="s">
        <v>110</v>
      </c>
      <c r="E226" t="s">
        <v>278</v>
      </c>
      <c r="F226" s="48">
        <v>0</v>
      </c>
      <c r="G226" s="48" t="str">
        <f>IF(ISBLANK('312'!E25),"",'312'!E25)</f>
        <v>w: if &lt; H
w: if -ve</v>
      </c>
      <c r="H226" s="48" t="e">
        <f t="shared" si="9"/>
        <v>#VALUE!</v>
      </c>
      <c r="I226" t="b">
        <f t="shared" si="10"/>
        <v>1</v>
      </c>
      <c r="K226" t="b">
        <f t="shared" si="11"/>
        <v>0</v>
      </c>
      <c r="L226" t="s">
        <v>48</v>
      </c>
    </row>
    <row r="227" spans="1:12" x14ac:dyDescent="0.2">
      <c r="A227" t="s">
        <v>199</v>
      </c>
      <c r="B227">
        <v>121</v>
      </c>
      <c r="C227">
        <v>7</v>
      </c>
      <c r="D227" t="s">
        <v>110</v>
      </c>
      <c r="E227" t="s">
        <v>279</v>
      </c>
      <c r="F227" s="48">
        <v>0</v>
      </c>
      <c r="G227" s="48" t="str">
        <f>IF(ISBLANK('312'!F25),"",'312'!F25)</f>
        <v>w: if &lt; I
w: if -ve</v>
      </c>
      <c r="H227" s="48" t="e">
        <f t="shared" si="9"/>
        <v>#VALUE!</v>
      </c>
      <c r="I227" t="b">
        <f t="shared" si="10"/>
        <v>1</v>
      </c>
      <c r="K227" t="b">
        <f t="shared" si="11"/>
        <v>0</v>
      </c>
      <c r="L227" t="s">
        <v>48</v>
      </c>
    </row>
    <row r="228" spans="1:12" x14ac:dyDescent="0.2">
      <c r="A228" t="s">
        <v>199</v>
      </c>
      <c r="B228">
        <v>122</v>
      </c>
      <c r="C228">
        <v>7</v>
      </c>
      <c r="D228" t="s">
        <v>110</v>
      </c>
      <c r="E228" t="s">
        <v>280</v>
      </c>
      <c r="F228" s="48">
        <v>0</v>
      </c>
      <c r="G228" s="48" t="str">
        <f>IF(ISBLANK('312'!G25),"",'312'!G25)</f>
        <v xml:space="preserve"> w: if &gt; A + B
w: if -ve</v>
      </c>
      <c r="H228" s="48" t="e">
        <f t="shared" si="9"/>
        <v>#VALUE!</v>
      </c>
      <c r="I228" t="b">
        <f t="shared" si="10"/>
        <v>1</v>
      </c>
      <c r="K228" t="b">
        <f t="shared" si="11"/>
        <v>0</v>
      </c>
      <c r="L228" t="s">
        <v>48</v>
      </c>
    </row>
    <row r="229" spans="1:12" x14ac:dyDescent="0.2">
      <c r="A229" t="s">
        <v>199</v>
      </c>
      <c r="B229">
        <v>123</v>
      </c>
      <c r="C229">
        <v>7</v>
      </c>
      <c r="D229" t="s">
        <v>110</v>
      </c>
      <c r="E229" t="s">
        <v>281</v>
      </c>
      <c r="F229" s="48">
        <v>0</v>
      </c>
      <c r="G229" s="48" t="str">
        <f>IF(ISBLANK('312'!H25),"",'312'!H25)</f>
        <v>w: if &lt; K
w: if -ve</v>
      </c>
      <c r="H229" s="48" t="e">
        <f t="shared" si="9"/>
        <v>#VALUE!</v>
      </c>
      <c r="I229" t="b">
        <f t="shared" si="10"/>
        <v>1</v>
      </c>
      <c r="K229" t="b">
        <f t="shared" si="11"/>
        <v>0</v>
      </c>
      <c r="L229" t="s">
        <v>48</v>
      </c>
    </row>
    <row r="230" spans="1:12" x14ac:dyDescent="0.2">
      <c r="A230" t="s">
        <v>199</v>
      </c>
      <c r="B230">
        <v>124</v>
      </c>
      <c r="C230">
        <v>7</v>
      </c>
      <c r="D230" t="s">
        <v>110</v>
      </c>
      <c r="E230" t="s">
        <v>282</v>
      </c>
      <c r="F230" s="48">
        <v>0</v>
      </c>
      <c r="G230" s="48" t="str">
        <f>IF(ISBLANK('312'!I25),"",'312'!I25)</f>
        <v>w: if &lt; L
w: if -ve</v>
      </c>
      <c r="H230" s="48" t="e">
        <f t="shared" si="9"/>
        <v>#VALUE!</v>
      </c>
      <c r="I230" t="b">
        <f t="shared" si="10"/>
        <v>1</v>
      </c>
      <c r="K230" t="b">
        <f t="shared" si="11"/>
        <v>0</v>
      </c>
      <c r="L230" t="s">
        <v>48</v>
      </c>
    </row>
    <row r="231" spans="1:12" x14ac:dyDescent="0.2">
      <c r="A231" t="s">
        <v>199</v>
      </c>
      <c r="B231">
        <v>125</v>
      </c>
      <c r="C231">
        <v>7</v>
      </c>
      <c r="D231" t="s">
        <v>110</v>
      </c>
      <c r="E231" t="s">
        <v>283</v>
      </c>
      <c r="F231" s="48">
        <v>0</v>
      </c>
      <c r="G231" s="48" t="str">
        <f>IF(ISBLANK('312'!J25),"",'312'!J25)</f>
        <v>w: if &gt; D minus E
w: if -ve</v>
      </c>
      <c r="H231" s="48" t="e">
        <f t="shared" si="9"/>
        <v>#VALUE!</v>
      </c>
      <c r="I231" t="b">
        <f t="shared" si="10"/>
        <v>1</v>
      </c>
      <c r="K231" t="b">
        <f t="shared" si="11"/>
        <v>0</v>
      </c>
      <c r="L231" t="s">
        <v>48</v>
      </c>
    </row>
    <row r="232" spans="1:12" x14ac:dyDescent="0.2">
      <c r="A232" t="s">
        <v>199</v>
      </c>
      <c r="B232">
        <v>127</v>
      </c>
      <c r="C232">
        <v>7</v>
      </c>
      <c r="D232" t="s">
        <v>110</v>
      </c>
      <c r="E232" t="s">
        <v>284</v>
      </c>
      <c r="F232" s="48">
        <v>0</v>
      </c>
      <c r="G232" s="48" t="str">
        <f>IF(ISBLANK('312'!L25),"",'312'!L25)</f>
        <v>w: if =0 &amp; A &lt;&gt; 0
w: if -ve</v>
      </c>
      <c r="H232" s="48" t="e">
        <f t="shared" si="9"/>
        <v>#VALUE!</v>
      </c>
      <c r="I232" t="b">
        <f t="shared" si="10"/>
        <v>1</v>
      </c>
      <c r="K232" t="b">
        <f t="shared" si="11"/>
        <v>0</v>
      </c>
      <c r="L232" t="s">
        <v>48</v>
      </c>
    </row>
    <row r="233" spans="1:12" x14ac:dyDescent="0.2">
      <c r="A233" t="s">
        <v>199</v>
      </c>
      <c r="B233">
        <v>128</v>
      </c>
      <c r="C233">
        <v>7</v>
      </c>
      <c r="D233" t="s">
        <v>110</v>
      </c>
      <c r="E233" t="s">
        <v>285</v>
      </c>
      <c r="F233" s="48">
        <v>0</v>
      </c>
      <c r="G233" s="48" t="str">
        <f>IF(ISBLANK('312'!M25),"",'312'!M25)</f>
        <v>w: if =0 &amp; B &lt;&gt; 0
w: if -ve</v>
      </c>
      <c r="H233" s="48" t="e">
        <f t="shared" si="9"/>
        <v>#VALUE!</v>
      </c>
      <c r="I233" t="b">
        <f t="shared" si="10"/>
        <v>1</v>
      </c>
      <c r="K233" t="b">
        <f t="shared" si="11"/>
        <v>0</v>
      </c>
      <c r="L233" t="s">
        <v>48</v>
      </c>
    </row>
    <row r="234" spans="1:12" x14ac:dyDescent="0.2">
      <c r="A234" t="s">
        <v>199</v>
      </c>
      <c r="B234">
        <v>129</v>
      </c>
      <c r="C234">
        <v>7</v>
      </c>
      <c r="D234" t="s">
        <v>110</v>
      </c>
      <c r="E234" t="s">
        <v>286</v>
      </c>
      <c r="F234" s="48">
        <v>0</v>
      </c>
      <c r="G234" s="48" t="str">
        <f>IF(ISBLANK('312'!N25),"",'312'!N25)</f>
        <v>w: if &gt; H + I
w: if -ve</v>
      </c>
      <c r="H234" s="48" t="e">
        <f t="shared" si="9"/>
        <v>#VALUE!</v>
      </c>
      <c r="I234" t="b">
        <f t="shared" si="10"/>
        <v>1</v>
      </c>
      <c r="K234" t="b">
        <f t="shared" si="11"/>
        <v>0</v>
      </c>
      <c r="L234" t="s">
        <v>48</v>
      </c>
    </row>
    <row r="235" spans="1:12" x14ac:dyDescent="0.2">
      <c r="A235" t="s">
        <v>199</v>
      </c>
      <c r="B235">
        <v>130</v>
      </c>
      <c r="C235">
        <v>7</v>
      </c>
      <c r="D235" t="s">
        <v>110</v>
      </c>
      <c r="E235" t="s">
        <v>287</v>
      </c>
      <c r="F235" s="48">
        <v>0</v>
      </c>
      <c r="G235" s="48" t="str">
        <f>IF(ISBLANK('312'!O25),"",'312'!O25)</f>
        <v>w: if =0 &amp; D &lt;&gt; 0
w: if -ve</v>
      </c>
      <c r="H235" s="48" t="e">
        <f t="shared" si="9"/>
        <v>#VALUE!</v>
      </c>
      <c r="I235" t="b">
        <f t="shared" si="10"/>
        <v>1</v>
      </c>
      <c r="K235" t="b">
        <f t="shared" si="11"/>
        <v>0</v>
      </c>
      <c r="L235" t="s">
        <v>48</v>
      </c>
    </row>
    <row r="236" spans="1:12" x14ac:dyDescent="0.2">
      <c r="A236" t="s">
        <v>199</v>
      </c>
      <c r="B236">
        <v>131</v>
      </c>
      <c r="C236">
        <v>7</v>
      </c>
      <c r="D236" t="s">
        <v>110</v>
      </c>
      <c r="E236" t="s">
        <v>288</v>
      </c>
      <c r="F236" s="48">
        <v>0</v>
      </c>
      <c r="G236" s="48" t="str">
        <f>IF(ISBLANK('312'!P25),"",'312'!P25)</f>
        <v>w: if =0 &amp; E &lt;&gt; 0
w: if -ve</v>
      </c>
      <c r="H236" s="48" t="e">
        <f t="shared" si="9"/>
        <v>#VALUE!</v>
      </c>
      <c r="I236" t="b">
        <f t="shared" si="10"/>
        <v>1</v>
      </c>
      <c r="K236" t="b">
        <f t="shared" si="11"/>
        <v>0</v>
      </c>
      <c r="L236" t="s">
        <v>48</v>
      </c>
    </row>
    <row r="237" spans="1:12" x14ac:dyDescent="0.2">
      <c r="A237" t="s">
        <v>199</v>
      </c>
      <c r="B237">
        <v>132</v>
      </c>
      <c r="C237">
        <v>7</v>
      </c>
      <c r="D237" t="s">
        <v>110</v>
      </c>
      <c r="E237" t="s">
        <v>289</v>
      </c>
      <c r="F237" s="48">
        <v>0</v>
      </c>
      <c r="G237" s="48" t="str">
        <f>IF(ISBLANK('312'!Q25),"",'312'!Q25)</f>
        <v>w: if &gt; K minus L
w: if -ve</v>
      </c>
      <c r="H237" s="48" t="e">
        <f t="shared" si="9"/>
        <v>#VALUE!</v>
      </c>
      <c r="I237" t="b">
        <f t="shared" si="10"/>
        <v>1</v>
      </c>
      <c r="K237" t="b">
        <f t="shared" si="11"/>
        <v>0</v>
      </c>
      <c r="L237" t="s">
        <v>48</v>
      </c>
    </row>
    <row r="238" spans="1:12" x14ac:dyDescent="0.2">
      <c r="A238" t="s">
        <v>199</v>
      </c>
      <c r="B238">
        <v>133</v>
      </c>
      <c r="C238">
        <v>7</v>
      </c>
      <c r="D238" t="s">
        <v>110</v>
      </c>
      <c r="E238" t="s">
        <v>290</v>
      </c>
      <c r="F238" s="48">
        <v>0</v>
      </c>
      <c r="G238" s="48" t="str">
        <f>IF(ISBLANK('312'!R25),"",'312'!R25)</f>
        <v>w: if -ve</v>
      </c>
      <c r="H238" s="48" t="e">
        <f t="shared" si="9"/>
        <v>#VALUE!</v>
      </c>
      <c r="I238" t="b">
        <f t="shared" si="10"/>
        <v>1</v>
      </c>
      <c r="K238" t="b">
        <f t="shared" si="11"/>
        <v>0</v>
      </c>
      <c r="L238" t="s">
        <v>48</v>
      </c>
    </row>
    <row r="239" spans="1:12" x14ac:dyDescent="0.2">
      <c r="A239" t="s">
        <v>199</v>
      </c>
      <c r="B239">
        <v>135</v>
      </c>
      <c r="C239">
        <v>7</v>
      </c>
      <c r="D239" t="s">
        <v>110</v>
      </c>
      <c r="E239" t="s">
        <v>291</v>
      </c>
      <c r="F239" s="48">
        <v>0</v>
      </c>
      <c r="G239" s="48" t="str">
        <f>IF(ISBLANK('312'!T25),"",'312'!T25)</f>
        <v/>
      </c>
      <c r="H239" s="48" t="e">
        <f t="shared" si="9"/>
        <v>#VALUE!</v>
      </c>
      <c r="I239" t="b">
        <f t="shared" si="10"/>
        <v>1</v>
      </c>
      <c r="K239" t="b">
        <f t="shared" si="11"/>
        <v>0</v>
      </c>
      <c r="L239" t="s">
        <v>48</v>
      </c>
    </row>
    <row r="240" spans="1:12" x14ac:dyDescent="0.2">
      <c r="A240" t="s">
        <v>199</v>
      </c>
      <c r="B240">
        <v>120</v>
      </c>
      <c r="C240">
        <v>8</v>
      </c>
      <c r="D240" t="s">
        <v>113</v>
      </c>
      <c r="E240" t="s">
        <v>292</v>
      </c>
      <c r="F240" s="48">
        <v>0</v>
      </c>
      <c r="G240" s="48" t="str">
        <f>IF(ISBLANK('312'!E26),"",'312'!E26)</f>
        <v>w: if &lt; H
w: if -ve</v>
      </c>
      <c r="H240" s="48" t="e">
        <f t="shared" si="9"/>
        <v>#VALUE!</v>
      </c>
      <c r="I240" t="b">
        <f t="shared" si="10"/>
        <v>1</v>
      </c>
      <c r="K240" t="b">
        <f t="shared" si="11"/>
        <v>0</v>
      </c>
      <c r="L240" t="s">
        <v>48</v>
      </c>
    </row>
    <row r="241" spans="1:12" x14ac:dyDescent="0.2">
      <c r="A241" t="s">
        <v>199</v>
      </c>
      <c r="B241">
        <v>121</v>
      </c>
      <c r="C241">
        <v>8</v>
      </c>
      <c r="D241" t="s">
        <v>113</v>
      </c>
      <c r="E241" t="s">
        <v>293</v>
      </c>
      <c r="F241" s="48">
        <v>0</v>
      </c>
      <c r="G241" s="48" t="str">
        <f>IF(ISBLANK('312'!F26),"",'312'!F26)</f>
        <v>w: if &lt; I
w: if -ve</v>
      </c>
      <c r="H241" s="48" t="e">
        <f t="shared" si="9"/>
        <v>#VALUE!</v>
      </c>
      <c r="I241" t="b">
        <f t="shared" si="10"/>
        <v>1</v>
      </c>
      <c r="K241" t="b">
        <f t="shared" si="11"/>
        <v>0</v>
      </c>
      <c r="L241" t="s">
        <v>48</v>
      </c>
    </row>
    <row r="242" spans="1:12" x14ac:dyDescent="0.2">
      <c r="A242" t="s">
        <v>199</v>
      </c>
      <c r="B242">
        <v>122</v>
      </c>
      <c r="C242">
        <v>8</v>
      </c>
      <c r="D242" t="s">
        <v>113</v>
      </c>
      <c r="E242" t="s">
        <v>294</v>
      </c>
      <c r="F242" s="48">
        <v>0</v>
      </c>
      <c r="G242" s="48" t="str">
        <f>IF(ISBLANK('312'!G26),"",'312'!G26)</f>
        <v xml:space="preserve"> w: if &gt; A + B
w: if -ve</v>
      </c>
      <c r="H242" s="48" t="e">
        <f t="shared" si="9"/>
        <v>#VALUE!</v>
      </c>
      <c r="I242" t="b">
        <f t="shared" si="10"/>
        <v>1</v>
      </c>
      <c r="K242" t="b">
        <f t="shared" si="11"/>
        <v>0</v>
      </c>
      <c r="L242" t="s">
        <v>48</v>
      </c>
    </row>
    <row r="243" spans="1:12" x14ac:dyDescent="0.2">
      <c r="A243" t="s">
        <v>199</v>
      </c>
      <c r="B243">
        <v>123</v>
      </c>
      <c r="C243">
        <v>8</v>
      </c>
      <c r="D243" t="s">
        <v>113</v>
      </c>
      <c r="E243" t="s">
        <v>295</v>
      </c>
      <c r="F243" s="48">
        <v>0</v>
      </c>
      <c r="G243" s="48" t="str">
        <f>IF(ISBLANK('312'!H26),"",'312'!H26)</f>
        <v>w: if &lt; K
w: if -ve</v>
      </c>
      <c r="H243" s="48" t="e">
        <f t="shared" si="9"/>
        <v>#VALUE!</v>
      </c>
      <c r="I243" t="b">
        <f t="shared" si="10"/>
        <v>1</v>
      </c>
      <c r="K243" t="b">
        <f t="shared" si="11"/>
        <v>0</v>
      </c>
      <c r="L243" t="s">
        <v>48</v>
      </c>
    </row>
    <row r="244" spans="1:12" x14ac:dyDescent="0.2">
      <c r="A244" t="s">
        <v>199</v>
      </c>
      <c r="B244">
        <v>124</v>
      </c>
      <c r="C244">
        <v>8</v>
      </c>
      <c r="D244" t="s">
        <v>113</v>
      </c>
      <c r="E244" t="s">
        <v>296</v>
      </c>
      <c r="F244" s="48">
        <v>0</v>
      </c>
      <c r="G244" s="48" t="str">
        <f>IF(ISBLANK('312'!I26),"",'312'!I26)</f>
        <v>w: if &lt; L
w: if -ve</v>
      </c>
      <c r="H244" s="48" t="e">
        <f t="shared" si="9"/>
        <v>#VALUE!</v>
      </c>
      <c r="I244" t="b">
        <f t="shared" si="10"/>
        <v>1</v>
      </c>
      <c r="K244" t="b">
        <f t="shared" si="11"/>
        <v>0</v>
      </c>
      <c r="L244" t="s">
        <v>48</v>
      </c>
    </row>
    <row r="245" spans="1:12" x14ac:dyDescent="0.2">
      <c r="A245" t="s">
        <v>199</v>
      </c>
      <c r="B245">
        <v>125</v>
      </c>
      <c r="C245">
        <v>8</v>
      </c>
      <c r="D245" t="s">
        <v>113</v>
      </c>
      <c r="E245" t="s">
        <v>297</v>
      </c>
      <c r="F245" s="48">
        <v>0</v>
      </c>
      <c r="G245" s="48" t="str">
        <f>IF(ISBLANK('312'!J26),"",'312'!J26)</f>
        <v>w: if &gt; D minus E
w: if -ve</v>
      </c>
      <c r="H245" s="48" t="e">
        <f t="shared" si="9"/>
        <v>#VALUE!</v>
      </c>
      <c r="I245" t="b">
        <f t="shared" si="10"/>
        <v>1</v>
      </c>
      <c r="K245" t="b">
        <f t="shared" si="11"/>
        <v>0</v>
      </c>
      <c r="L245" t="s">
        <v>48</v>
      </c>
    </row>
    <row r="246" spans="1:12" x14ac:dyDescent="0.2">
      <c r="A246" t="s">
        <v>199</v>
      </c>
      <c r="B246">
        <v>127</v>
      </c>
      <c r="C246">
        <v>8</v>
      </c>
      <c r="D246" t="s">
        <v>113</v>
      </c>
      <c r="E246" t="s">
        <v>298</v>
      </c>
      <c r="F246" s="48">
        <v>0</v>
      </c>
      <c r="G246" s="48" t="str">
        <f>IF(ISBLANK('312'!L26),"",'312'!L26)</f>
        <v>w: if =0 &amp; A &lt;&gt; 0
w: if -ve</v>
      </c>
      <c r="H246" s="48" t="e">
        <f t="shared" si="9"/>
        <v>#VALUE!</v>
      </c>
      <c r="I246" t="b">
        <f t="shared" si="10"/>
        <v>1</v>
      </c>
      <c r="K246" t="b">
        <f t="shared" si="11"/>
        <v>0</v>
      </c>
      <c r="L246" t="s">
        <v>48</v>
      </c>
    </row>
    <row r="247" spans="1:12" x14ac:dyDescent="0.2">
      <c r="A247" t="s">
        <v>199</v>
      </c>
      <c r="B247">
        <v>128</v>
      </c>
      <c r="C247">
        <v>8</v>
      </c>
      <c r="D247" t="s">
        <v>113</v>
      </c>
      <c r="E247" t="s">
        <v>299</v>
      </c>
      <c r="F247" s="48">
        <v>0</v>
      </c>
      <c r="G247" s="48" t="str">
        <f>IF(ISBLANK('312'!M26),"",'312'!M26)</f>
        <v>w: if =0 &amp; B &lt;&gt; 0
w: if -ve</v>
      </c>
      <c r="H247" s="48" t="e">
        <f t="shared" si="9"/>
        <v>#VALUE!</v>
      </c>
      <c r="I247" t="b">
        <f t="shared" si="10"/>
        <v>1</v>
      </c>
      <c r="K247" t="b">
        <f t="shared" si="11"/>
        <v>0</v>
      </c>
      <c r="L247" t="s">
        <v>48</v>
      </c>
    </row>
    <row r="248" spans="1:12" x14ac:dyDescent="0.2">
      <c r="A248" t="s">
        <v>199</v>
      </c>
      <c r="B248">
        <v>129</v>
      </c>
      <c r="C248">
        <v>8</v>
      </c>
      <c r="D248" t="s">
        <v>113</v>
      </c>
      <c r="E248" t="s">
        <v>300</v>
      </c>
      <c r="F248" s="48">
        <v>0</v>
      </c>
      <c r="G248" s="48" t="str">
        <f>IF(ISBLANK('312'!N26),"",'312'!N26)</f>
        <v>w: if &gt; H + I
w: if -ve</v>
      </c>
      <c r="H248" s="48" t="e">
        <f t="shared" si="9"/>
        <v>#VALUE!</v>
      </c>
      <c r="I248" t="b">
        <f t="shared" si="10"/>
        <v>1</v>
      </c>
      <c r="K248" t="b">
        <f t="shared" si="11"/>
        <v>0</v>
      </c>
      <c r="L248" t="s">
        <v>48</v>
      </c>
    </row>
    <row r="249" spans="1:12" x14ac:dyDescent="0.2">
      <c r="A249" t="s">
        <v>199</v>
      </c>
      <c r="B249">
        <v>130</v>
      </c>
      <c r="C249">
        <v>8</v>
      </c>
      <c r="D249" t="s">
        <v>113</v>
      </c>
      <c r="E249" t="s">
        <v>301</v>
      </c>
      <c r="F249" s="48">
        <v>0</v>
      </c>
      <c r="G249" s="48" t="str">
        <f>IF(ISBLANK('312'!O26),"",'312'!O26)</f>
        <v>w: if =0 &amp; D &lt;&gt; 0
w: if -ve</v>
      </c>
      <c r="H249" s="48" t="e">
        <f t="shared" si="9"/>
        <v>#VALUE!</v>
      </c>
      <c r="I249" t="b">
        <f t="shared" si="10"/>
        <v>1</v>
      </c>
      <c r="K249" t="b">
        <f t="shared" si="11"/>
        <v>0</v>
      </c>
      <c r="L249" t="s">
        <v>48</v>
      </c>
    </row>
    <row r="250" spans="1:12" x14ac:dyDescent="0.2">
      <c r="A250" t="s">
        <v>199</v>
      </c>
      <c r="B250">
        <v>131</v>
      </c>
      <c r="C250">
        <v>8</v>
      </c>
      <c r="D250" t="s">
        <v>113</v>
      </c>
      <c r="E250" t="s">
        <v>302</v>
      </c>
      <c r="F250" s="48">
        <v>0</v>
      </c>
      <c r="G250" s="48" t="str">
        <f>IF(ISBLANK('312'!P26),"",'312'!P26)</f>
        <v>w: if =0 &amp; E &lt;&gt; 0
w: if -ve</v>
      </c>
      <c r="H250" s="48" t="e">
        <f t="shared" si="9"/>
        <v>#VALUE!</v>
      </c>
      <c r="I250" t="b">
        <f t="shared" si="10"/>
        <v>1</v>
      </c>
      <c r="K250" t="b">
        <f t="shared" si="11"/>
        <v>0</v>
      </c>
      <c r="L250" t="s">
        <v>48</v>
      </c>
    </row>
    <row r="251" spans="1:12" x14ac:dyDescent="0.2">
      <c r="A251" t="s">
        <v>199</v>
      </c>
      <c r="B251">
        <v>132</v>
      </c>
      <c r="C251">
        <v>8</v>
      </c>
      <c r="D251" t="s">
        <v>113</v>
      </c>
      <c r="E251" t="s">
        <v>303</v>
      </c>
      <c r="F251" s="48">
        <v>0</v>
      </c>
      <c r="G251" s="48" t="str">
        <f>IF(ISBLANK('312'!Q26),"",'312'!Q26)</f>
        <v>w: if &gt; K minus L
w: if -ve</v>
      </c>
      <c r="H251" s="48" t="e">
        <f t="shared" si="9"/>
        <v>#VALUE!</v>
      </c>
      <c r="I251" t="b">
        <f t="shared" si="10"/>
        <v>1</v>
      </c>
      <c r="K251" t="b">
        <f t="shared" si="11"/>
        <v>0</v>
      </c>
      <c r="L251" t="s">
        <v>48</v>
      </c>
    </row>
    <row r="252" spans="1:12" x14ac:dyDescent="0.2">
      <c r="A252" t="s">
        <v>199</v>
      </c>
      <c r="B252">
        <v>133</v>
      </c>
      <c r="C252">
        <v>8</v>
      </c>
      <c r="D252" t="s">
        <v>113</v>
      </c>
      <c r="E252" t="s">
        <v>304</v>
      </c>
      <c r="F252" s="48">
        <v>0</v>
      </c>
      <c r="G252" s="48" t="str">
        <f>IF(ISBLANK('312'!R26),"",'312'!R26)</f>
        <v>w: if -ve</v>
      </c>
      <c r="H252" s="48" t="e">
        <f t="shared" si="9"/>
        <v>#VALUE!</v>
      </c>
      <c r="I252" t="b">
        <f t="shared" si="10"/>
        <v>1</v>
      </c>
      <c r="K252" t="b">
        <f t="shared" si="11"/>
        <v>0</v>
      </c>
      <c r="L252" t="s">
        <v>48</v>
      </c>
    </row>
    <row r="253" spans="1:12" x14ac:dyDescent="0.2">
      <c r="A253" t="s">
        <v>199</v>
      </c>
      <c r="B253">
        <v>135</v>
      </c>
      <c r="C253">
        <v>8</v>
      </c>
      <c r="D253" t="s">
        <v>113</v>
      </c>
      <c r="E253" t="s">
        <v>305</v>
      </c>
      <c r="F253" s="48">
        <v>0</v>
      </c>
      <c r="G253" s="48" t="str">
        <f>IF(ISBLANK('312'!T26),"",'312'!T26)</f>
        <v/>
      </c>
      <c r="H253" s="48" t="e">
        <f t="shared" si="9"/>
        <v>#VALUE!</v>
      </c>
      <c r="I253" t="b">
        <f t="shared" si="10"/>
        <v>1</v>
      </c>
      <c r="K253" t="b">
        <f t="shared" si="11"/>
        <v>0</v>
      </c>
      <c r="L253" t="s">
        <v>48</v>
      </c>
    </row>
    <row r="254" spans="1:12" x14ac:dyDescent="0.2">
      <c r="A254" t="s">
        <v>199</v>
      </c>
      <c r="B254">
        <v>120</v>
      </c>
      <c r="C254">
        <v>9</v>
      </c>
      <c r="D254" t="s">
        <v>116</v>
      </c>
      <c r="E254" t="s">
        <v>306</v>
      </c>
      <c r="F254" s="48">
        <v>0</v>
      </c>
      <c r="G254" s="48" t="str">
        <f>IF(ISBLANK('312'!E27),"",'312'!E27)</f>
        <v>w: if &lt; H
w: if -ve</v>
      </c>
      <c r="H254" s="48" t="e">
        <f t="shared" si="9"/>
        <v>#VALUE!</v>
      </c>
      <c r="I254" t="b">
        <f t="shared" si="10"/>
        <v>1</v>
      </c>
      <c r="K254" t="b">
        <f t="shared" si="11"/>
        <v>0</v>
      </c>
      <c r="L254" t="s">
        <v>48</v>
      </c>
    </row>
    <row r="255" spans="1:12" x14ac:dyDescent="0.2">
      <c r="A255" t="s">
        <v>199</v>
      </c>
      <c r="B255">
        <v>121</v>
      </c>
      <c r="C255">
        <v>9</v>
      </c>
      <c r="D255" t="s">
        <v>116</v>
      </c>
      <c r="E255" t="s">
        <v>307</v>
      </c>
      <c r="F255" s="48">
        <v>0</v>
      </c>
      <c r="G255" s="48" t="str">
        <f>IF(ISBLANK('312'!F27),"",'312'!F27)</f>
        <v>w: if &lt; I
w: if -ve</v>
      </c>
      <c r="H255" s="48" t="e">
        <f t="shared" si="9"/>
        <v>#VALUE!</v>
      </c>
      <c r="I255" t="b">
        <f t="shared" si="10"/>
        <v>1</v>
      </c>
      <c r="K255" t="b">
        <f t="shared" si="11"/>
        <v>0</v>
      </c>
      <c r="L255" t="s">
        <v>48</v>
      </c>
    </row>
    <row r="256" spans="1:12" x14ac:dyDescent="0.2">
      <c r="A256" t="s">
        <v>199</v>
      </c>
      <c r="B256">
        <v>122</v>
      </c>
      <c r="C256">
        <v>9</v>
      </c>
      <c r="D256" t="s">
        <v>116</v>
      </c>
      <c r="E256" t="s">
        <v>308</v>
      </c>
      <c r="F256" s="48">
        <v>0</v>
      </c>
      <c r="G256" s="48" t="str">
        <f>IF(ISBLANK('312'!G27),"",'312'!G27)</f>
        <v xml:space="preserve"> w: if &gt; A + B
w: if -ve</v>
      </c>
      <c r="H256" s="48" t="e">
        <f t="shared" si="9"/>
        <v>#VALUE!</v>
      </c>
      <c r="I256" t="b">
        <f t="shared" si="10"/>
        <v>1</v>
      </c>
      <c r="K256" t="b">
        <f t="shared" si="11"/>
        <v>0</v>
      </c>
      <c r="L256" t="s">
        <v>48</v>
      </c>
    </row>
    <row r="257" spans="1:12" x14ac:dyDescent="0.2">
      <c r="A257" t="s">
        <v>199</v>
      </c>
      <c r="B257">
        <v>123</v>
      </c>
      <c r="C257">
        <v>9</v>
      </c>
      <c r="D257" t="s">
        <v>116</v>
      </c>
      <c r="E257" t="s">
        <v>309</v>
      </c>
      <c r="F257" s="48">
        <v>0</v>
      </c>
      <c r="G257" s="48" t="str">
        <f>IF(ISBLANK('312'!H27),"",'312'!H27)</f>
        <v>w: if &lt; K
w: if -ve</v>
      </c>
      <c r="H257" s="48" t="e">
        <f t="shared" si="9"/>
        <v>#VALUE!</v>
      </c>
      <c r="I257" t="b">
        <f t="shared" si="10"/>
        <v>1</v>
      </c>
      <c r="K257" t="b">
        <f t="shared" si="11"/>
        <v>0</v>
      </c>
      <c r="L257" t="s">
        <v>48</v>
      </c>
    </row>
    <row r="258" spans="1:12" x14ac:dyDescent="0.2">
      <c r="A258" t="s">
        <v>199</v>
      </c>
      <c r="B258">
        <v>124</v>
      </c>
      <c r="C258">
        <v>9</v>
      </c>
      <c r="D258" t="s">
        <v>116</v>
      </c>
      <c r="E258" t="s">
        <v>310</v>
      </c>
      <c r="F258" s="48">
        <v>0</v>
      </c>
      <c r="G258" s="48" t="str">
        <f>IF(ISBLANK('312'!I27),"",'312'!I27)</f>
        <v>w: if &lt; L
w: if -ve</v>
      </c>
      <c r="H258" s="48" t="e">
        <f t="shared" si="9"/>
        <v>#VALUE!</v>
      </c>
      <c r="I258" t="b">
        <f t="shared" si="10"/>
        <v>1</v>
      </c>
      <c r="K258" t="b">
        <f t="shared" si="11"/>
        <v>0</v>
      </c>
      <c r="L258" t="s">
        <v>48</v>
      </c>
    </row>
    <row r="259" spans="1:12" x14ac:dyDescent="0.2">
      <c r="A259" t="s">
        <v>199</v>
      </c>
      <c r="B259">
        <v>125</v>
      </c>
      <c r="C259">
        <v>9</v>
      </c>
      <c r="D259" t="s">
        <v>116</v>
      </c>
      <c r="E259" t="s">
        <v>311</v>
      </c>
      <c r="F259" s="48">
        <v>0</v>
      </c>
      <c r="G259" s="48" t="str">
        <f>IF(ISBLANK('312'!J27),"",'312'!J27)</f>
        <v>w: if &gt; D minus E
w: if -ve</v>
      </c>
      <c r="H259" s="48" t="e">
        <f t="shared" si="9"/>
        <v>#VALUE!</v>
      </c>
      <c r="I259" t="b">
        <f t="shared" si="10"/>
        <v>1</v>
      </c>
      <c r="K259" t="b">
        <f t="shared" si="11"/>
        <v>0</v>
      </c>
      <c r="L259" t="s">
        <v>48</v>
      </c>
    </row>
    <row r="260" spans="1:12" x14ac:dyDescent="0.2">
      <c r="A260" t="s">
        <v>199</v>
      </c>
      <c r="B260">
        <v>127</v>
      </c>
      <c r="C260">
        <v>9</v>
      </c>
      <c r="D260" t="s">
        <v>116</v>
      </c>
      <c r="E260" t="s">
        <v>312</v>
      </c>
      <c r="F260" s="48">
        <v>0</v>
      </c>
      <c r="G260" s="48" t="str">
        <f>IF(ISBLANK('312'!L27),"",'312'!L27)</f>
        <v>w: if =0 &amp; A &lt;&gt; 0
w: if -ve</v>
      </c>
      <c r="H260" s="48" t="e">
        <f t="shared" si="9"/>
        <v>#VALUE!</v>
      </c>
      <c r="I260" t="b">
        <f t="shared" si="10"/>
        <v>1</v>
      </c>
      <c r="K260" t="b">
        <f t="shared" si="11"/>
        <v>0</v>
      </c>
      <c r="L260" t="s">
        <v>48</v>
      </c>
    </row>
    <row r="261" spans="1:12" x14ac:dyDescent="0.2">
      <c r="A261" t="s">
        <v>199</v>
      </c>
      <c r="B261">
        <v>128</v>
      </c>
      <c r="C261">
        <v>9</v>
      </c>
      <c r="D261" t="s">
        <v>116</v>
      </c>
      <c r="E261" t="s">
        <v>313</v>
      </c>
      <c r="F261" s="48">
        <v>0</v>
      </c>
      <c r="G261" s="48" t="str">
        <f>IF(ISBLANK('312'!M27),"",'312'!M27)</f>
        <v>w: if =0 &amp; B &lt;&gt; 0
w: if -ve</v>
      </c>
      <c r="H261" s="48" t="e">
        <f t="shared" si="9"/>
        <v>#VALUE!</v>
      </c>
      <c r="I261" t="b">
        <f t="shared" si="10"/>
        <v>1</v>
      </c>
      <c r="K261" t="b">
        <f t="shared" si="11"/>
        <v>0</v>
      </c>
      <c r="L261" t="s">
        <v>48</v>
      </c>
    </row>
    <row r="262" spans="1:12" x14ac:dyDescent="0.2">
      <c r="A262" t="s">
        <v>199</v>
      </c>
      <c r="B262">
        <v>129</v>
      </c>
      <c r="C262">
        <v>9</v>
      </c>
      <c r="D262" t="s">
        <v>116</v>
      </c>
      <c r="E262" t="s">
        <v>314</v>
      </c>
      <c r="F262" s="48">
        <v>0</v>
      </c>
      <c r="G262" s="48" t="str">
        <f>IF(ISBLANK('312'!N27),"",'312'!N27)</f>
        <v>w: if &gt; H + I
w: if -ve</v>
      </c>
      <c r="H262" s="48" t="e">
        <f t="shared" ref="H262:H325" si="12">G262-F262</f>
        <v>#VALUE!</v>
      </c>
      <c r="I262" t="b">
        <f t="shared" ref="I262:I325" si="13">ISERROR(H262)</f>
        <v>1</v>
      </c>
      <c r="K262" t="b">
        <f t="shared" ref="K262:K325" si="14">G262=F262</f>
        <v>0</v>
      </c>
      <c r="L262" t="s">
        <v>48</v>
      </c>
    </row>
    <row r="263" spans="1:12" x14ac:dyDescent="0.2">
      <c r="A263" t="s">
        <v>199</v>
      </c>
      <c r="B263">
        <v>130</v>
      </c>
      <c r="C263">
        <v>9</v>
      </c>
      <c r="D263" t="s">
        <v>116</v>
      </c>
      <c r="E263" t="s">
        <v>315</v>
      </c>
      <c r="F263" s="48">
        <v>0</v>
      </c>
      <c r="G263" s="48" t="str">
        <f>IF(ISBLANK('312'!O27),"",'312'!O27)</f>
        <v>w: if =0 &amp; D &lt;&gt; 0
w: if -ve</v>
      </c>
      <c r="H263" s="48" t="e">
        <f t="shared" si="12"/>
        <v>#VALUE!</v>
      </c>
      <c r="I263" t="b">
        <f t="shared" si="13"/>
        <v>1</v>
      </c>
      <c r="K263" t="b">
        <f t="shared" si="14"/>
        <v>0</v>
      </c>
      <c r="L263" t="s">
        <v>48</v>
      </c>
    </row>
    <row r="264" spans="1:12" x14ac:dyDescent="0.2">
      <c r="A264" t="s">
        <v>199</v>
      </c>
      <c r="B264">
        <v>131</v>
      </c>
      <c r="C264">
        <v>9</v>
      </c>
      <c r="D264" t="s">
        <v>116</v>
      </c>
      <c r="E264" t="s">
        <v>316</v>
      </c>
      <c r="F264" s="48">
        <v>0</v>
      </c>
      <c r="G264" s="48" t="str">
        <f>IF(ISBLANK('312'!P27),"",'312'!P27)</f>
        <v>w: if =0 &amp; E &lt;&gt; 0
w: if -ve</v>
      </c>
      <c r="H264" s="48" t="e">
        <f t="shared" si="12"/>
        <v>#VALUE!</v>
      </c>
      <c r="I264" t="b">
        <f t="shared" si="13"/>
        <v>1</v>
      </c>
      <c r="K264" t="b">
        <f t="shared" si="14"/>
        <v>0</v>
      </c>
      <c r="L264" t="s">
        <v>48</v>
      </c>
    </row>
    <row r="265" spans="1:12" x14ac:dyDescent="0.2">
      <c r="A265" t="s">
        <v>199</v>
      </c>
      <c r="B265">
        <v>132</v>
      </c>
      <c r="C265">
        <v>9</v>
      </c>
      <c r="D265" t="s">
        <v>116</v>
      </c>
      <c r="E265" t="s">
        <v>317</v>
      </c>
      <c r="F265" s="48">
        <v>0</v>
      </c>
      <c r="G265" s="48" t="str">
        <f>IF(ISBLANK('312'!Q27),"",'312'!Q27)</f>
        <v>w: if &gt; K minus L
w: if -ve</v>
      </c>
      <c r="H265" s="48" t="e">
        <f t="shared" si="12"/>
        <v>#VALUE!</v>
      </c>
      <c r="I265" t="b">
        <f t="shared" si="13"/>
        <v>1</v>
      </c>
      <c r="K265" t="b">
        <f t="shared" si="14"/>
        <v>0</v>
      </c>
      <c r="L265" t="s">
        <v>48</v>
      </c>
    </row>
    <row r="266" spans="1:12" x14ac:dyDescent="0.2">
      <c r="A266" t="s">
        <v>199</v>
      </c>
      <c r="B266">
        <v>133</v>
      </c>
      <c r="C266">
        <v>9</v>
      </c>
      <c r="D266" t="s">
        <v>116</v>
      </c>
      <c r="E266" t="s">
        <v>318</v>
      </c>
      <c r="F266" s="48">
        <v>0</v>
      </c>
      <c r="G266" s="48" t="str">
        <f>IF(ISBLANK('312'!R27),"",'312'!R27)</f>
        <v>w: if -ve</v>
      </c>
      <c r="H266" s="48" t="e">
        <f t="shared" si="12"/>
        <v>#VALUE!</v>
      </c>
      <c r="I266" t="b">
        <f t="shared" si="13"/>
        <v>1</v>
      </c>
      <c r="K266" t="b">
        <f t="shared" si="14"/>
        <v>0</v>
      </c>
      <c r="L266" t="s">
        <v>48</v>
      </c>
    </row>
    <row r="267" spans="1:12" x14ac:dyDescent="0.2">
      <c r="A267" t="s">
        <v>199</v>
      </c>
      <c r="B267">
        <v>135</v>
      </c>
      <c r="C267">
        <v>9</v>
      </c>
      <c r="D267" t="s">
        <v>116</v>
      </c>
      <c r="E267" t="s">
        <v>319</v>
      </c>
      <c r="F267" s="48">
        <v>0</v>
      </c>
      <c r="G267" s="48" t="str">
        <f>IF(ISBLANK('312'!T27),"",'312'!T27)</f>
        <v/>
      </c>
      <c r="H267" s="48" t="e">
        <f t="shared" si="12"/>
        <v>#VALUE!</v>
      </c>
      <c r="I267" t="b">
        <f t="shared" si="13"/>
        <v>1</v>
      </c>
      <c r="K267" t="b">
        <f t="shared" si="14"/>
        <v>0</v>
      </c>
      <c r="L267" t="s">
        <v>48</v>
      </c>
    </row>
    <row r="268" spans="1:12" x14ac:dyDescent="0.2">
      <c r="A268" t="s">
        <v>199</v>
      </c>
      <c r="B268">
        <v>120</v>
      </c>
      <c r="C268">
        <v>10</v>
      </c>
      <c r="D268" t="s">
        <v>119</v>
      </c>
      <c r="E268" t="s">
        <v>320</v>
      </c>
      <c r="F268" s="48">
        <v>0</v>
      </c>
      <c r="G268" s="48" t="str">
        <f>IF(ISBLANK('312'!E28),"",'312'!E28)</f>
        <v>w: if &lt; H
w: if -ve</v>
      </c>
      <c r="H268" s="48" t="e">
        <f t="shared" si="12"/>
        <v>#VALUE!</v>
      </c>
      <c r="I268" t="b">
        <f t="shared" si="13"/>
        <v>1</v>
      </c>
      <c r="K268" t="b">
        <f t="shared" si="14"/>
        <v>0</v>
      </c>
      <c r="L268" t="s">
        <v>48</v>
      </c>
    </row>
    <row r="269" spans="1:12" x14ac:dyDescent="0.2">
      <c r="A269" t="s">
        <v>199</v>
      </c>
      <c r="B269">
        <v>121</v>
      </c>
      <c r="C269">
        <v>10</v>
      </c>
      <c r="D269" t="s">
        <v>119</v>
      </c>
      <c r="E269" t="s">
        <v>321</v>
      </c>
      <c r="F269" s="48">
        <v>0</v>
      </c>
      <c r="G269" s="48" t="str">
        <f>IF(ISBLANK('312'!F28),"",'312'!F28)</f>
        <v>w: if &lt; I
w: if -ve</v>
      </c>
      <c r="H269" s="48" t="e">
        <f t="shared" si="12"/>
        <v>#VALUE!</v>
      </c>
      <c r="I269" t="b">
        <f t="shared" si="13"/>
        <v>1</v>
      </c>
      <c r="K269" t="b">
        <f t="shared" si="14"/>
        <v>0</v>
      </c>
      <c r="L269" t="s">
        <v>48</v>
      </c>
    </row>
    <row r="270" spans="1:12" x14ac:dyDescent="0.2">
      <c r="A270" t="s">
        <v>199</v>
      </c>
      <c r="B270">
        <v>122</v>
      </c>
      <c r="C270">
        <v>10</v>
      </c>
      <c r="D270" t="s">
        <v>119</v>
      </c>
      <c r="E270" t="s">
        <v>322</v>
      </c>
      <c r="F270" s="48">
        <v>0</v>
      </c>
      <c r="G270" s="48" t="str">
        <f>IF(ISBLANK('312'!G28),"",'312'!G28)</f>
        <v xml:space="preserve"> w: if &gt; A + B
w: if -ve</v>
      </c>
      <c r="H270" s="48" t="e">
        <f t="shared" si="12"/>
        <v>#VALUE!</v>
      </c>
      <c r="I270" t="b">
        <f t="shared" si="13"/>
        <v>1</v>
      </c>
      <c r="K270" t="b">
        <f t="shared" si="14"/>
        <v>0</v>
      </c>
      <c r="L270" t="s">
        <v>48</v>
      </c>
    </row>
    <row r="271" spans="1:12" x14ac:dyDescent="0.2">
      <c r="A271" t="s">
        <v>199</v>
      </c>
      <c r="B271">
        <v>123</v>
      </c>
      <c r="C271">
        <v>10</v>
      </c>
      <c r="D271" t="s">
        <v>119</v>
      </c>
      <c r="E271" t="s">
        <v>323</v>
      </c>
      <c r="F271" s="48">
        <v>0</v>
      </c>
      <c r="G271" s="48" t="str">
        <f>IF(ISBLANK('312'!H28),"",'312'!H28)</f>
        <v>w: if &lt; K
w: if -ve</v>
      </c>
      <c r="H271" s="48" t="e">
        <f t="shared" si="12"/>
        <v>#VALUE!</v>
      </c>
      <c r="I271" t="b">
        <f t="shared" si="13"/>
        <v>1</v>
      </c>
      <c r="K271" t="b">
        <f t="shared" si="14"/>
        <v>0</v>
      </c>
      <c r="L271" t="s">
        <v>48</v>
      </c>
    </row>
    <row r="272" spans="1:12" x14ac:dyDescent="0.2">
      <c r="A272" t="s">
        <v>199</v>
      </c>
      <c r="B272">
        <v>124</v>
      </c>
      <c r="C272">
        <v>10</v>
      </c>
      <c r="D272" t="s">
        <v>119</v>
      </c>
      <c r="E272" t="s">
        <v>324</v>
      </c>
      <c r="F272" s="48">
        <v>0</v>
      </c>
      <c r="G272" s="48" t="str">
        <f>IF(ISBLANK('312'!I28),"",'312'!I28)</f>
        <v>w: if &lt; L
w: if -ve</v>
      </c>
      <c r="H272" s="48" t="e">
        <f t="shared" si="12"/>
        <v>#VALUE!</v>
      </c>
      <c r="I272" t="b">
        <f t="shared" si="13"/>
        <v>1</v>
      </c>
      <c r="K272" t="b">
        <f t="shared" si="14"/>
        <v>0</v>
      </c>
      <c r="L272" t="s">
        <v>48</v>
      </c>
    </row>
    <row r="273" spans="1:12" x14ac:dyDescent="0.2">
      <c r="A273" t="s">
        <v>199</v>
      </c>
      <c r="B273">
        <v>125</v>
      </c>
      <c r="C273">
        <v>10</v>
      </c>
      <c r="D273" t="s">
        <v>119</v>
      </c>
      <c r="E273" t="s">
        <v>325</v>
      </c>
      <c r="F273" s="48">
        <v>0</v>
      </c>
      <c r="G273" s="48" t="str">
        <f>IF(ISBLANK('312'!J28),"",'312'!J28)</f>
        <v>w: if &gt; D minus E
w: if -ve</v>
      </c>
      <c r="H273" s="48" t="e">
        <f t="shared" si="12"/>
        <v>#VALUE!</v>
      </c>
      <c r="I273" t="b">
        <f t="shared" si="13"/>
        <v>1</v>
      </c>
      <c r="K273" t="b">
        <f t="shared" si="14"/>
        <v>0</v>
      </c>
      <c r="L273" t="s">
        <v>48</v>
      </c>
    </row>
    <row r="274" spans="1:12" x14ac:dyDescent="0.2">
      <c r="A274" t="s">
        <v>199</v>
      </c>
      <c r="B274">
        <v>127</v>
      </c>
      <c r="C274">
        <v>10</v>
      </c>
      <c r="D274" t="s">
        <v>119</v>
      </c>
      <c r="E274" t="s">
        <v>326</v>
      </c>
      <c r="F274" s="48">
        <v>0</v>
      </c>
      <c r="G274" s="48" t="str">
        <f>IF(ISBLANK('312'!L28),"",'312'!L28)</f>
        <v>w: if =0 &amp; A &lt;&gt; 0
w: if -ve</v>
      </c>
      <c r="H274" s="48" t="e">
        <f t="shared" si="12"/>
        <v>#VALUE!</v>
      </c>
      <c r="I274" t="b">
        <f t="shared" si="13"/>
        <v>1</v>
      </c>
      <c r="K274" t="b">
        <f t="shared" si="14"/>
        <v>0</v>
      </c>
      <c r="L274" t="s">
        <v>48</v>
      </c>
    </row>
    <row r="275" spans="1:12" x14ac:dyDescent="0.2">
      <c r="A275" t="s">
        <v>199</v>
      </c>
      <c r="B275">
        <v>128</v>
      </c>
      <c r="C275">
        <v>10</v>
      </c>
      <c r="D275" t="s">
        <v>119</v>
      </c>
      <c r="E275" t="s">
        <v>327</v>
      </c>
      <c r="F275" s="48">
        <v>0</v>
      </c>
      <c r="G275" s="48" t="str">
        <f>IF(ISBLANK('312'!M28),"",'312'!M28)</f>
        <v>w: if =0 &amp; B &lt;&gt; 0
w: if -ve</v>
      </c>
      <c r="H275" s="48" t="e">
        <f t="shared" si="12"/>
        <v>#VALUE!</v>
      </c>
      <c r="I275" t="b">
        <f t="shared" si="13"/>
        <v>1</v>
      </c>
      <c r="K275" t="b">
        <f t="shared" si="14"/>
        <v>0</v>
      </c>
      <c r="L275" t="s">
        <v>48</v>
      </c>
    </row>
    <row r="276" spans="1:12" x14ac:dyDescent="0.2">
      <c r="A276" t="s">
        <v>199</v>
      </c>
      <c r="B276">
        <v>129</v>
      </c>
      <c r="C276">
        <v>10</v>
      </c>
      <c r="D276" t="s">
        <v>119</v>
      </c>
      <c r="E276" t="s">
        <v>328</v>
      </c>
      <c r="F276" s="48">
        <v>0</v>
      </c>
      <c r="G276" s="48" t="str">
        <f>IF(ISBLANK('312'!N28),"",'312'!N28)</f>
        <v>w: if &gt; H + I
w: if -ve</v>
      </c>
      <c r="H276" s="48" t="e">
        <f t="shared" si="12"/>
        <v>#VALUE!</v>
      </c>
      <c r="I276" t="b">
        <f t="shared" si="13"/>
        <v>1</v>
      </c>
      <c r="K276" t="b">
        <f t="shared" si="14"/>
        <v>0</v>
      </c>
      <c r="L276" t="s">
        <v>48</v>
      </c>
    </row>
    <row r="277" spans="1:12" x14ac:dyDescent="0.2">
      <c r="A277" t="s">
        <v>199</v>
      </c>
      <c r="B277">
        <v>130</v>
      </c>
      <c r="C277">
        <v>10</v>
      </c>
      <c r="D277" t="s">
        <v>119</v>
      </c>
      <c r="E277" t="s">
        <v>329</v>
      </c>
      <c r="F277" s="48">
        <v>0</v>
      </c>
      <c r="G277" s="48" t="str">
        <f>IF(ISBLANK('312'!O28),"",'312'!O28)</f>
        <v>w: if =0 &amp; D &lt;&gt; 0
w: if -ve</v>
      </c>
      <c r="H277" s="48" t="e">
        <f t="shared" si="12"/>
        <v>#VALUE!</v>
      </c>
      <c r="I277" t="b">
        <f t="shared" si="13"/>
        <v>1</v>
      </c>
      <c r="K277" t="b">
        <f t="shared" si="14"/>
        <v>0</v>
      </c>
      <c r="L277" t="s">
        <v>48</v>
      </c>
    </row>
    <row r="278" spans="1:12" x14ac:dyDescent="0.2">
      <c r="A278" t="s">
        <v>199</v>
      </c>
      <c r="B278">
        <v>131</v>
      </c>
      <c r="C278">
        <v>10</v>
      </c>
      <c r="D278" t="s">
        <v>119</v>
      </c>
      <c r="E278" t="s">
        <v>330</v>
      </c>
      <c r="F278" s="48">
        <v>0</v>
      </c>
      <c r="G278" s="48" t="str">
        <f>IF(ISBLANK('312'!P28),"",'312'!P28)</f>
        <v>w: if =0 &amp; E &lt;&gt; 0
w: if -ve</v>
      </c>
      <c r="H278" s="48" t="e">
        <f t="shared" si="12"/>
        <v>#VALUE!</v>
      </c>
      <c r="I278" t="b">
        <f t="shared" si="13"/>
        <v>1</v>
      </c>
      <c r="K278" t="b">
        <f t="shared" si="14"/>
        <v>0</v>
      </c>
      <c r="L278" t="s">
        <v>48</v>
      </c>
    </row>
    <row r="279" spans="1:12" x14ac:dyDescent="0.2">
      <c r="A279" t="s">
        <v>199</v>
      </c>
      <c r="B279">
        <v>132</v>
      </c>
      <c r="C279">
        <v>10</v>
      </c>
      <c r="D279" t="s">
        <v>119</v>
      </c>
      <c r="E279" t="s">
        <v>331</v>
      </c>
      <c r="F279" s="48">
        <v>0</v>
      </c>
      <c r="G279" s="48" t="str">
        <f>IF(ISBLANK('312'!Q28),"",'312'!Q28)</f>
        <v>w: if &gt; K minus L
w: if -ve</v>
      </c>
      <c r="H279" s="48" t="e">
        <f t="shared" si="12"/>
        <v>#VALUE!</v>
      </c>
      <c r="I279" t="b">
        <f t="shared" si="13"/>
        <v>1</v>
      </c>
      <c r="K279" t="b">
        <f t="shared" si="14"/>
        <v>0</v>
      </c>
      <c r="L279" t="s">
        <v>48</v>
      </c>
    </row>
    <row r="280" spans="1:12" x14ac:dyDescent="0.2">
      <c r="A280" t="s">
        <v>199</v>
      </c>
      <c r="B280">
        <v>133</v>
      </c>
      <c r="C280">
        <v>10</v>
      </c>
      <c r="D280" t="s">
        <v>119</v>
      </c>
      <c r="E280" t="s">
        <v>332</v>
      </c>
      <c r="F280" s="48">
        <v>0</v>
      </c>
      <c r="G280" s="48" t="str">
        <f>IF(ISBLANK('312'!R28),"",'312'!R28)</f>
        <v>w: if -ve</v>
      </c>
      <c r="H280" s="48" t="e">
        <f t="shared" si="12"/>
        <v>#VALUE!</v>
      </c>
      <c r="I280" t="b">
        <f t="shared" si="13"/>
        <v>1</v>
      </c>
      <c r="K280" t="b">
        <f t="shared" si="14"/>
        <v>0</v>
      </c>
      <c r="L280" t="s">
        <v>48</v>
      </c>
    </row>
    <row r="281" spans="1:12" x14ac:dyDescent="0.2">
      <c r="A281" t="s">
        <v>199</v>
      </c>
      <c r="B281">
        <v>135</v>
      </c>
      <c r="C281">
        <v>10</v>
      </c>
      <c r="D281" t="s">
        <v>119</v>
      </c>
      <c r="E281" t="s">
        <v>333</v>
      </c>
      <c r="F281" s="48">
        <v>0</v>
      </c>
      <c r="G281" s="48" t="str">
        <f>IF(ISBLANK('312'!T28),"",'312'!T28)</f>
        <v/>
      </c>
      <c r="H281" s="48" t="e">
        <f t="shared" si="12"/>
        <v>#VALUE!</v>
      </c>
      <c r="I281" t="b">
        <f t="shared" si="13"/>
        <v>1</v>
      </c>
      <c r="K281" t="b">
        <f t="shared" si="14"/>
        <v>0</v>
      </c>
      <c r="L281" t="s">
        <v>48</v>
      </c>
    </row>
    <row r="282" spans="1:12" x14ac:dyDescent="0.2">
      <c r="A282" t="s">
        <v>199</v>
      </c>
      <c r="B282">
        <v>120</v>
      </c>
      <c r="C282">
        <v>11</v>
      </c>
      <c r="D282" t="s">
        <v>122</v>
      </c>
      <c r="E282" t="s">
        <v>334</v>
      </c>
      <c r="F282" s="48">
        <v>0</v>
      </c>
      <c r="G282" s="48" t="str">
        <f>IF(ISBLANK('312'!E29),"",'312'!E29)</f>
        <v>w: if &lt; H
w: if -ve</v>
      </c>
      <c r="H282" s="48" t="e">
        <f t="shared" si="12"/>
        <v>#VALUE!</v>
      </c>
      <c r="I282" t="b">
        <f t="shared" si="13"/>
        <v>1</v>
      </c>
      <c r="K282" t="b">
        <f t="shared" si="14"/>
        <v>0</v>
      </c>
      <c r="L282" t="s">
        <v>48</v>
      </c>
    </row>
    <row r="283" spans="1:12" x14ac:dyDescent="0.2">
      <c r="A283" t="s">
        <v>199</v>
      </c>
      <c r="B283">
        <v>121</v>
      </c>
      <c r="C283">
        <v>11</v>
      </c>
      <c r="D283" t="s">
        <v>122</v>
      </c>
      <c r="E283" t="s">
        <v>335</v>
      </c>
      <c r="F283" s="48">
        <v>0</v>
      </c>
      <c r="G283" s="48" t="str">
        <f>IF(ISBLANK('312'!F29),"",'312'!F29)</f>
        <v>w: if &lt; I
w: if -ve</v>
      </c>
      <c r="H283" s="48" t="e">
        <f t="shared" si="12"/>
        <v>#VALUE!</v>
      </c>
      <c r="I283" t="b">
        <f t="shared" si="13"/>
        <v>1</v>
      </c>
      <c r="K283" t="b">
        <f t="shared" si="14"/>
        <v>0</v>
      </c>
      <c r="L283" t="s">
        <v>48</v>
      </c>
    </row>
    <row r="284" spans="1:12" x14ac:dyDescent="0.2">
      <c r="A284" t="s">
        <v>199</v>
      </c>
      <c r="B284">
        <v>122</v>
      </c>
      <c r="C284">
        <v>11</v>
      </c>
      <c r="D284" t="s">
        <v>122</v>
      </c>
      <c r="E284" t="s">
        <v>336</v>
      </c>
      <c r="F284" s="48">
        <v>0</v>
      </c>
      <c r="G284" s="48" t="str">
        <f>IF(ISBLANK('312'!G29),"",'312'!G29)</f>
        <v xml:space="preserve"> w: if &gt; A + B
w: if -ve</v>
      </c>
      <c r="H284" s="48" t="e">
        <f t="shared" si="12"/>
        <v>#VALUE!</v>
      </c>
      <c r="I284" t="b">
        <f t="shared" si="13"/>
        <v>1</v>
      </c>
      <c r="K284" t="b">
        <f t="shared" si="14"/>
        <v>0</v>
      </c>
      <c r="L284" t="s">
        <v>48</v>
      </c>
    </row>
    <row r="285" spans="1:12" x14ac:dyDescent="0.2">
      <c r="A285" t="s">
        <v>199</v>
      </c>
      <c r="B285">
        <v>123</v>
      </c>
      <c r="C285">
        <v>11</v>
      </c>
      <c r="D285" t="s">
        <v>122</v>
      </c>
      <c r="E285" t="s">
        <v>337</v>
      </c>
      <c r="F285" s="48">
        <v>0</v>
      </c>
      <c r="G285" s="48" t="str">
        <f>IF(ISBLANK('312'!H29),"",'312'!H29)</f>
        <v>w: if &lt; K
w: if -ve</v>
      </c>
      <c r="H285" s="48" t="e">
        <f t="shared" si="12"/>
        <v>#VALUE!</v>
      </c>
      <c r="I285" t="b">
        <f t="shared" si="13"/>
        <v>1</v>
      </c>
      <c r="K285" t="b">
        <f t="shared" si="14"/>
        <v>0</v>
      </c>
      <c r="L285" t="s">
        <v>48</v>
      </c>
    </row>
    <row r="286" spans="1:12" x14ac:dyDescent="0.2">
      <c r="A286" t="s">
        <v>199</v>
      </c>
      <c r="B286">
        <v>124</v>
      </c>
      <c r="C286">
        <v>11</v>
      </c>
      <c r="D286" t="s">
        <v>122</v>
      </c>
      <c r="E286" t="s">
        <v>338</v>
      </c>
      <c r="F286" s="48">
        <v>0</v>
      </c>
      <c r="G286" s="48" t="str">
        <f>IF(ISBLANK('312'!I29),"",'312'!I29)</f>
        <v>w: if &lt; L
w: if -ve</v>
      </c>
      <c r="H286" s="48" t="e">
        <f t="shared" si="12"/>
        <v>#VALUE!</v>
      </c>
      <c r="I286" t="b">
        <f t="shared" si="13"/>
        <v>1</v>
      </c>
      <c r="K286" t="b">
        <f t="shared" si="14"/>
        <v>0</v>
      </c>
      <c r="L286" t="s">
        <v>48</v>
      </c>
    </row>
    <row r="287" spans="1:12" x14ac:dyDescent="0.2">
      <c r="A287" t="s">
        <v>199</v>
      </c>
      <c r="B287">
        <v>125</v>
      </c>
      <c r="C287">
        <v>11</v>
      </c>
      <c r="D287" t="s">
        <v>122</v>
      </c>
      <c r="E287" t="s">
        <v>339</v>
      </c>
      <c r="F287" s="48">
        <v>0</v>
      </c>
      <c r="G287" s="48" t="str">
        <f>IF(ISBLANK('312'!J29),"",'312'!J29)</f>
        <v>w: if &gt; D minus E
w: if -ve</v>
      </c>
      <c r="H287" s="48" t="e">
        <f t="shared" si="12"/>
        <v>#VALUE!</v>
      </c>
      <c r="I287" t="b">
        <f t="shared" si="13"/>
        <v>1</v>
      </c>
      <c r="K287" t="b">
        <f t="shared" si="14"/>
        <v>0</v>
      </c>
      <c r="L287" t="s">
        <v>48</v>
      </c>
    </row>
    <row r="288" spans="1:12" x14ac:dyDescent="0.2">
      <c r="A288" t="s">
        <v>199</v>
      </c>
      <c r="B288">
        <v>127</v>
      </c>
      <c r="C288">
        <v>11</v>
      </c>
      <c r="D288" t="s">
        <v>122</v>
      </c>
      <c r="E288" t="s">
        <v>340</v>
      </c>
      <c r="F288" s="48">
        <v>0</v>
      </c>
      <c r="G288" s="48" t="str">
        <f>IF(ISBLANK('312'!L29),"",'312'!L29)</f>
        <v>w: if =0 &amp; A &lt;&gt; 0
w: if -ve</v>
      </c>
      <c r="H288" s="48" t="e">
        <f t="shared" si="12"/>
        <v>#VALUE!</v>
      </c>
      <c r="I288" t="b">
        <f t="shared" si="13"/>
        <v>1</v>
      </c>
      <c r="K288" t="b">
        <f t="shared" si="14"/>
        <v>0</v>
      </c>
      <c r="L288" t="s">
        <v>48</v>
      </c>
    </row>
    <row r="289" spans="1:12" x14ac:dyDescent="0.2">
      <c r="A289" t="s">
        <v>199</v>
      </c>
      <c r="B289">
        <v>128</v>
      </c>
      <c r="C289">
        <v>11</v>
      </c>
      <c r="D289" t="s">
        <v>122</v>
      </c>
      <c r="E289" t="s">
        <v>341</v>
      </c>
      <c r="F289" s="48">
        <v>0</v>
      </c>
      <c r="G289" s="48" t="str">
        <f>IF(ISBLANK('312'!M29),"",'312'!M29)</f>
        <v>w: if =0 &amp; B &lt;&gt; 0
w: if -ve</v>
      </c>
      <c r="H289" s="48" t="e">
        <f t="shared" si="12"/>
        <v>#VALUE!</v>
      </c>
      <c r="I289" t="b">
        <f t="shared" si="13"/>
        <v>1</v>
      </c>
      <c r="K289" t="b">
        <f t="shared" si="14"/>
        <v>0</v>
      </c>
      <c r="L289" t="s">
        <v>48</v>
      </c>
    </row>
    <row r="290" spans="1:12" x14ac:dyDescent="0.2">
      <c r="A290" t="s">
        <v>199</v>
      </c>
      <c r="B290">
        <v>129</v>
      </c>
      <c r="C290">
        <v>11</v>
      </c>
      <c r="D290" t="s">
        <v>122</v>
      </c>
      <c r="E290" t="s">
        <v>342</v>
      </c>
      <c r="F290" s="48">
        <v>0</v>
      </c>
      <c r="G290" s="48" t="str">
        <f>IF(ISBLANK('312'!N29),"",'312'!N29)</f>
        <v>w: if &gt; H + I
w: if -ve</v>
      </c>
      <c r="H290" s="48" t="e">
        <f t="shared" si="12"/>
        <v>#VALUE!</v>
      </c>
      <c r="I290" t="b">
        <f t="shared" si="13"/>
        <v>1</v>
      </c>
      <c r="K290" t="b">
        <f t="shared" si="14"/>
        <v>0</v>
      </c>
      <c r="L290" t="s">
        <v>48</v>
      </c>
    </row>
    <row r="291" spans="1:12" x14ac:dyDescent="0.2">
      <c r="A291" t="s">
        <v>199</v>
      </c>
      <c r="B291">
        <v>130</v>
      </c>
      <c r="C291">
        <v>11</v>
      </c>
      <c r="D291" t="s">
        <v>122</v>
      </c>
      <c r="E291" t="s">
        <v>343</v>
      </c>
      <c r="F291" s="48">
        <v>0</v>
      </c>
      <c r="G291" s="48" t="str">
        <f>IF(ISBLANK('312'!O29),"",'312'!O29)</f>
        <v>w: if =0 &amp; D &lt;&gt; 0
w: if -ve</v>
      </c>
      <c r="H291" s="48" t="e">
        <f t="shared" si="12"/>
        <v>#VALUE!</v>
      </c>
      <c r="I291" t="b">
        <f t="shared" si="13"/>
        <v>1</v>
      </c>
      <c r="K291" t="b">
        <f t="shared" si="14"/>
        <v>0</v>
      </c>
      <c r="L291" t="s">
        <v>48</v>
      </c>
    </row>
    <row r="292" spans="1:12" x14ac:dyDescent="0.2">
      <c r="A292" t="s">
        <v>199</v>
      </c>
      <c r="B292">
        <v>131</v>
      </c>
      <c r="C292">
        <v>11</v>
      </c>
      <c r="D292" t="s">
        <v>122</v>
      </c>
      <c r="E292" t="s">
        <v>344</v>
      </c>
      <c r="F292" s="48">
        <v>0</v>
      </c>
      <c r="G292" s="48" t="str">
        <f>IF(ISBLANK('312'!P29),"",'312'!P29)</f>
        <v>w: if =0 &amp; E &lt;&gt; 0
w: if -ve</v>
      </c>
      <c r="H292" s="48" t="e">
        <f t="shared" si="12"/>
        <v>#VALUE!</v>
      </c>
      <c r="I292" t="b">
        <f t="shared" si="13"/>
        <v>1</v>
      </c>
      <c r="K292" t="b">
        <f t="shared" si="14"/>
        <v>0</v>
      </c>
      <c r="L292" t="s">
        <v>48</v>
      </c>
    </row>
    <row r="293" spans="1:12" x14ac:dyDescent="0.2">
      <c r="A293" t="s">
        <v>199</v>
      </c>
      <c r="B293">
        <v>132</v>
      </c>
      <c r="C293">
        <v>11</v>
      </c>
      <c r="D293" t="s">
        <v>122</v>
      </c>
      <c r="E293" t="s">
        <v>345</v>
      </c>
      <c r="F293" s="48">
        <v>0</v>
      </c>
      <c r="G293" s="48" t="str">
        <f>IF(ISBLANK('312'!Q29),"",'312'!Q29)</f>
        <v>w: if &gt; K minus L
w: if -ve</v>
      </c>
      <c r="H293" s="48" t="e">
        <f t="shared" si="12"/>
        <v>#VALUE!</v>
      </c>
      <c r="I293" t="b">
        <f t="shared" si="13"/>
        <v>1</v>
      </c>
      <c r="K293" t="b">
        <f t="shared" si="14"/>
        <v>0</v>
      </c>
      <c r="L293" t="s">
        <v>48</v>
      </c>
    </row>
    <row r="294" spans="1:12" x14ac:dyDescent="0.2">
      <c r="A294" t="s">
        <v>199</v>
      </c>
      <c r="B294">
        <v>133</v>
      </c>
      <c r="C294">
        <v>11</v>
      </c>
      <c r="D294" t="s">
        <v>122</v>
      </c>
      <c r="E294" t="s">
        <v>346</v>
      </c>
      <c r="F294" s="48">
        <v>0</v>
      </c>
      <c r="G294" s="48" t="str">
        <f>IF(ISBLANK('312'!R29),"",'312'!R29)</f>
        <v>w: if -ve</v>
      </c>
      <c r="H294" s="48" t="e">
        <f t="shared" si="12"/>
        <v>#VALUE!</v>
      </c>
      <c r="I294" t="b">
        <f t="shared" si="13"/>
        <v>1</v>
      </c>
      <c r="K294" t="b">
        <f t="shared" si="14"/>
        <v>0</v>
      </c>
      <c r="L294" t="s">
        <v>48</v>
      </c>
    </row>
    <row r="295" spans="1:12" x14ac:dyDescent="0.2">
      <c r="A295" t="s">
        <v>199</v>
      </c>
      <c r="B295">
        <v>135</v>
      </c>
      <c r="C295">
        <v>11</v>
      </c>
      <c r="D295" t="s">
        <v>122</v>
      </c>
      <c r="E295" t="s">
        <v>347</v>
      </c>
      <c r="F295" s="48">
        <v>0</v>
      </c>
      <c r="G295" s="48" t="str">
        <f>IF(ISBLANK('312'!T29),"",'312'!T29)</f>
        <v/>
      </c>
      <c r="H295" s="48" t="e">
        <f t="shared" si="12"/>
        <v>#VALUE!</v>
      </c>
      <c r="I295" t="b">
        <f t="shared" si="13"/>
        <v>1</v>
      </c>
      <c r="K295" t="b">
        <f t="shared" si="14"/>
        <v>0</v>
      </c>
      <c r="L295" t="s">
        <v>48</v>
      </c>
    </row>
    <row r="296" spans="1:12" x14ac:dyDescent="0.2">
      <c r="A296" t="s">
        <v>199</v>
      </c>
      <c r="B296">
        <v>120</v>
      </c>
      <c r="C296">
        <v>12</v>
      </c>
      <c r="D296" t="s">
        <v>125</v>
      </c>
      <c r="E296" t="s">
        <v>348</v>
      </c>
      <c r="F296" s="48">
        <v>0</v>
      </c>
      <c r="G296" s="48" t="str">
        <f>IF(ISBLANK('312'!E30),"",'312'!E30)</f>
        <v>w: if &lt; H
w: if -ve</v>
      </c>
      <c r="H296" s="48" t="e">
        <f t="shared" si="12"/>
        <v>#VALUE!</v>
      </c>
      <c r="I296" t="b">
        <f t="shared" si="13"/>
        <v>1</v>
      </c>
      <c r="K296" t="b">
        <f t="shared" si="14"/>
        <v>0</v>
      </c>
      <c r="L296" t="s">
        <v>48</v>
      </c>
    </row>
    <row r="297" spans="1:12" x14ac:dyDescent="0.2">
      <c r="A297" t="s">
        <v>199</v>
      </c>
      <c r="B297">
        <v>121</v>
      </c>
      <c r="C297">
        <v>12</v>
      </c>
      <c r="D297" t="s">
        <v>125</v>
      </c>
      <c r="E297" t="s">
        <v>349</v>
      </c>
      <c r="F297" s="48">
        <v>0</v>
      </c>
      <c r="G297" s="48" t="str">
        <f>IF(ISBLANK('312'!F30),"",'312'!F30)</f>
        <v>w: if &lt; I
w: if -ve</v>
      </c>
      <c r="H297" s="48" t="e">
        <f t="shared" si="12"/>
        <v>#VALUE!</v>
      </c>
      <c r="I297" t="b">
        <f t="shared" si="13"/>
        <v>1</v>
      </c>
      <c r="K297" t="b">
        <f t="shared" si="14"/>
        <v>0</v>
      </c>
      <c r="L297" t="s">
        <v>48</v>
      </c>
    </row>
    <row r="298" spans="1:12" x14ac:dyDescent="0.2">
      <c r="A298" t="s">
        <v>199</v>
      </c>
      <c r="B298">
        <v>122</v>
      </c>
      <c r="C298">
        <v>12</v>
      </c>
      <c r="D298" t="s">
        <v>125</v>
      </c>
      <c r="E298" t="s">
        <v>350</v>
      </c>
      <c r="F298" s="48">
        <v>0</v>
      </c>
      <c r="G298" s="48" t="str">
        <f>IF(ISBLANK('312'!G30),"",'312'!G30)</f>
        <v xml:space="preserve"> w: if &gt; A + B
w: if -ve</v>
      </c>
      <c r="H298" s="48" t="e">
        <f t="shared" si="12"/>
        <v>#VALUE!</v>
      </c>
      <c r="I298" t="b">
        <f t="shared" si="13"/>
        <v>1</v>
      </c>
      <c r="K298" t="b">
        <f t="shared" si="14"/>
        <v>0</v>
      </c>
      <c r="L298" t="s">
        <v>48</v>
      </c>
    </row>
    <row r="299" spans="1:12" x14ac:dyDescent="0.2">
      <c r="A299" t="s">
        <v>199</v>
      </c>
      <c r="B299">
        <v>123</v>
      </c>
      <c r="C299">
        <v>12</v>
      </c>
      <c r="D299" t="s">
        <v>125</v>
      </c>
      <c r="E299" t="s">
        <v>351</v>
      </c>
      <c r="F299" s="48">
        <v>0</v>
      </c>
      <c r="G299" s="48" t="str">
        <f>IF(ISBLANK('312'!H30),"",'312'!H30)</f>
        <v>w: if &lt; K
w: if -ve</v>
      </c>
      <c r="H299" s="48" t="e">
        <f t="shared" si="12"/>
        <v>#VALUE!</v>
      </c>
      <c r="I299" t="b">
        <f t="shared" si="13"/>
        <v>1</v>
      </c>
      <c r="K299" t="b">
        <f t="shared" si="14"/>
        <v>0</v>
      </c>
      <c r="L299" t="s">
        <v>48</v>
      </c>
    </row>
    <row r="300" spans="1:12" x14ac:dyDescent="0.2">
      <c r="A300" t="s">
        <v>199</v>
      </c>
      <c r="B300">
        <v>124</v>
      </c>
      <c r="C300">
        <v>12</v>
      </c>
      <c r="D300" t="s">
        <v>125</v>
      </c>
      <c r="E300" t="s">
        <v>352</v>
      </c>
      <c r="F300" s="48">
        <v>0</v>
      </c>
      <c r="G300" s="48" t="str">
        <f>IF(ISBLANK('312'!I30),"",'312'!I30)</f>
        <v>w: if &lt; L
w: if -ve</v>
      </c>
      <c r="H300" s="48" t="e">
        <f t="shared" si="12"/>
        <v>#VALUE!</v>
      </c>
      <c r="I300" t="b">
        <f t="shared" si="13"/>
        <v>1</v>
      </c>
      <c r="K300" t="b">
        <f t="shared" si="14"/>
        <v>0</v>
      </c>
      <c r="L300" t="s">
        <v>48</v>
      </c>
    </row>
    <row r="301" spans="1:12" x14ac:dyDescent="0.2">
      <c r="A301" t="s">
        <v>199</v>
      </c>
      <c r="B301">
        <v>125</v>
      </c>
      <c r="C301">
        <v>12</v>
      </c>
      <c r="D301" t="s">
        <v>125</v>
      </c>
      <c r="E301" t="s">
        <v>353</v>
      </c>
      <c r="F301" s="48">
        <v>0</v>
      </c>
      <c r="G301" s="48" t="str">
        <f>IF(ISBLANK('312'!J30),"",'312'!J30)</f>
        <v>w: if &gt; D minus E
w: if -ve</v>
      </c>
      <c r="H301" s="48" t="e">
        <f t="shared" si="12"/>
        <v>#VALUE!</v>
      </c>
      <c r="I301" t="b">
        <f t="shared" si="13"/>
        <v>1</v>
      </c>
      <c r="K301" t="b">
        <f t="shared" si="14"/>
        <v>0</v>
      </c>
      <c r="L301" t="s">
        <v>48</v>
      </c>
    </row>
    <row r="302" spans="1:12" x14ac:dyDescent="0.2">
      <c r="A302" t="s">
        <v>199</v>
      </c>
      <c r="B302">
        <v>127</v>
      </c>
      <c r="C302">
        <v>12</v>
      </c>
      <c r="D302" t="s">
        <v>125</v>
      </c>
      <c r="E302" t="s">
        <v>354</v>
      </c>
      <c r="F302" s="48">
        <v>0</v>
      </c>
      <c r="G302" s="48" t="str">
        <f>IF(ISBLANK('312'!L30),"",'312'!L30)</f>
        <v>w: if =0 &amp; A &lt;&gt; 0
w: if -ve</v>
      </c>
      <c r="H302" s="48" t="e">
        <f t="shared" si="12"/>
        <v>#VALUE!</v>
      </c>
      <c r="I302" t="b">
        <f t="shared" si="13"/>
        <v>1</v>
      </c>
      <c r="K302" t="b">
        <f t="shared" si="14"/>
        <v>0</v>
      </c>
      <c r="L302" t="s">
        <v>48</v>
      </c>
    </row>
    <row r="303" spans="1:12" x14ac:dyDescent="0.2">
      <c r="A303" t="s">
        <v>199</v>
      </c>
      <c r="B303">
        <v>128</v>
      </c>
      <c r="C303">
        <v>12</v>
      </c>
      <c r="D303" t="s">
        <v>125</v>
      </c>
      <c r="E303" t="s">
        <v>355</v>
      </c>
      <c r="F303" s="48">
        <v>0</v>
      </c>
      <c r="G303" s="48" t="str">
        <f>IF(ISBLANK('312'!M30),"",'312'!M30)</f>
        <v>w: if =0 &amp; B &lt;&gt; 0
w: if -ve</v>
      </c>
      <c r="H303" s="48" t="e">
        <f t="shared" si="12"/>
        <v>#VALUE!</v>
      </c>
      <c r="I303" t="b">
        <f t="shared" si="13"/>
        <v>1</v>
      </c>
      <c r="K303" t="b">
        <f t="shared" si="14"/>
        <v>0</v>
      </c>
      <c r="L303" t="s">
        <v>48</v>
      </c>
    </row>
    <row r="304" spans="1:12" x14ac:dyDescent="0.2">
      <c r="A304" t="s">
        <v>199</v>
      </c>
      <c r="B304">
        <v>129</v>
      </c>
      <c r="C304">
        <v>12</v>
      </c>
      <c r="D304" t="s">
        <v>125</v>
      </c>
      <c r="E304" t="s">
        <v>356</v>
      </c>
      <c r="F304" s="48">
        <v>0</v>
      </c>
      <c r="G304" s="48" t="str">
        <f>IF(ISBLANK('312'!N30),"",'312'!N30)</f>
        <v>w: if &gt; H + I
w: if -ve</v>
      </c>
      <c r="H304" s="48" t="e">
        <f t="shared" si="12"/>
        <v>#VALUE!</v>
      </c>
      <c r="I304" t="b">
        <f t="shared" si="13"/>
        <v>1</v>
      </c>
      <c r="K304" t="b">
        <f t="shared" si="14"/>
        <v>0</v>
      </c>
      <c r="L304" t="s">
        <v>48</v>
      </c>
    </row>
    <row r="305" spans="1:12" x14ac:dyDescent="0.2">
      <c r="A305" t="s">
        <v>199</v>
      </c>
      <c r="B305">
        <v>130</v>
      </c>
      <c r="C305">
        <v>12</v>
      </c>
      <c r="D305" t="s">
        <v>125</v>
      </c>
      <c r="E305" t="s">
        <v>357</v>
      </c>
      <c r="F305" s="48">
        <v>0</v>
      </c>
      <c r="G305" s="48" t="str">
        <f>IF(ISBLANK('312'!O30),"",'312'!O30)</f>
        <v>w: if =0 &amp; D &lt;&gt; 0
w: if -ve</v>
      </c>
      <c r="H305" s="48" t="e">
        <f t="shared" si="12"/>
        <v>#VALUE!</v>
      </c>
      <c r="I305" t="b">
        <f t="shared" si="13"/>
        <v>1</v>
      </c>
      <c r="K305" t="b">
        <f t="shared" si="14"/>
        <v>0</v>
      </c>
      <c r="L305" t="s">
        <v>48</v>
      </c>
    </row>
    <row r="306" spans="1:12" x14ac:dyDescent="0.2">
      <c r="A306" t="s">
        <v>199</v>
      </c>
      <c r="B306">
        <v>131</v>
      </c>
      <c r="C306">
        <v>12</v>
      </c>
      <c r="D306" t="s">
        <v>125</v>
      </c>
      <c r="E306" t="s">
        <v>358</v>
      </c>
      <c r="F306" s="48">
        <v>0</v>
      </c>
      <c r="G306" s="48" t="str">
        <f>IF(ISBLANK('312'!P30),"",'312'!P30)</f>
        <v>w: if =0 &amp; E &lt;&gt; 0
w: if -ve</v>
      </c>
      <c r="H306" s="48" t="e">
        <f t="shared" si="12"/>
        <v>#VALUE!</v>
      </c>
      <c r="I306" t="b">
        <f t="shared" si="13"/>
        <v>1</v>
      </c>
      <c r="K306" t="b">
        <f t="shared" si="14"/>
        <v>0</v>
      </c>
      <c r="L306" t="s">
        <v>48</v>
      </c>
    </row>
    <row r="307" spans="1:12" x14ac:dyDescent="0.2">
      <c r="A307" t="s">
        <v>199</v>
      </c>
      <c r="B307">
        <v>132</v>
      </c>
      <c r="C307">
        <v>12</v>
      </c>
      <c r="D307" t="s">
        <v>125</v>
      </c>
      <c r="E307" t="s">
        <v>359</v>
      </c>
      <c r="F307" s="48">
        <v>0</v>
      </c>
      <c r="G307" s="48" t="str">
        <f>IF(ISBLANK('312'!Q30),"",'312'!Q30)</f>
        <v>w: if &gt; K minus L
w: if -ve</v>
      </c>
      <c r="H307" s="48" t="e">
        <f t="shared" si="12"/>
        <v>#VALUE!</v>
      </c>
      <c r="I307" t="b">
        <f t="shared" si="13"/>
        <v>1</v>
      </c>
      <c r="K307" t="b">
        <f t="shared" si="14"/>
        <v>0</v>
      </c>
      <c r="L307" t="s">
        <v>48</v>
      </c>
    </row>
    <row r="308" spans="1:12" x14ac:dyDescent="0.2">
      <c r="A308" t="s">
        <v>199</v>
      </c>
      <c r="B308">
        <v>133</v>
      </c>
      <c r="C308">
        <v>12</v>
      </c>
      <c r="D308" t="s">
        <v>125</v>
      </c>
      <c r="E308" t="s">
        <v>360</v>
      </c>
      <c r="F308" s="48">
        <v>0</v>
      </c>
      <c r="G308" s="48" t="str">
        <f>IF(ISBLANK('312'!R30),"",'312'!R30)</f>
        <v>w: if -ve</v>
      </c>
      <c r="H308" s="48" t="e">
        <f t="shared" si="12"/>
        <v>#VALUE!</v>
      </c>
      <c r="I308" t="b">
        <f t="shared" si="13"/>
        <v>1</v>
      </c>
      <c r="K308" t="b">
        <f t="shared" si="14"/>
        <v>0</v>
      </c>
      <c r="L308" t="s">
        <v>48</v>
      </c>
    </row>
    <row r="309" spans="1:12" x14ac:dyDescent="0.2">
      <c r="A309" t="s">
        <v>199</v>
      </c>
      <c r="B309">
        <v>135</v>
      </c>
      <c r="C309">
        <v>12</v>
      </c>
      <c r="D309" t="s">
        <v>125</v>
      </c>
      <c r="E309" t="s">
        <v>361</v>
      </c>
      <c r="F309" s="48">
        <v>0</v>
      </c>
      <c r="G309" s="48" t="str">
        <f>IF(ISBLANK('312'!T30),"",'312'!T30)</f>
        <v/>
      </c>
      <c r="H309" s="48" t="e">
        <f t="shared" si="12"/>
        <v>#VALUE!</v>
      </c>
      <c r="I309" t="b">
        <f t="shared" si="13"/>
        <v>1</v>
      </c>
      <c r="K309" t="b">
        <f t="shared" si="14"/>
        <v>0</v>
      </c>
      <c r="L309" t="s">
        <v>48</v>
      </c>
    </row>
    <row r="310" spans="1:12" x14ac:dyDescent="0.2">
      <c r="A310" t="s">
        <v>199</v>
      </c>
      <c r="B310">
        <v>120</v>
      </c>
      <c r="C310">
        <v>13</v>
      </c>
      <c r="D310" t="s">
        <v>128</v>
      </c>
      <c r="E310" t="s">
        <v>362</v>
      </c>
      <c r="F310" s="48">
        <v>0</v>
      </c>
      <c r="G310" s="48" t="str">
        <f>IF(ISBLANK('312'!E31),"",'312'!E31)</f>
        <v>w: if &lt; H
w: if -ve</v>
      </c>
      <c r="H310" s="48" t="e">
        <f t="shared" si="12"/>
        <v>#VALUE!</v>
      </c>
      <c r="I310" t="b">
        <f t="shared" si="13"/>
        <v>1</v>
      </c>
      <c r="K310" t="b">
        <f t="shared" si="14"/>
        <v>0</v>
      </c>
      <c r="L310" t="s">
        <v>48</v>
      </c>
    </row>
    <row r="311" spans="1:12" x14ac:dyDescent="0.2">
      <c r="A311" t="s">
        <v>199</v>
      </c>
      <c r="B311">
        <v>121</v>
      </c>
      <c r="C311">
        <v>13</v>
      </c>
      <c r="D311" t="s">
        <v>128</v>
      </c>
      <c r="E311" t="s">
        <v>363</v>
      </c>
      <c r="F311" s="48">
        <v>0</v>
      </c>
      <c r="G311" s="48" t="str">
        <f>IF(ISBLANK('312'!F31),"",'312'!F31)</f>
        <v>w: if &lt; I
w: if -ve</v>
      </c>
      <c r="H311" s="48" t="e">
        <f t="shared" si="12"/>
        <v>#VALUE!</v>
      </c>
      <c r="I311" t="b">
        <f t="shared" si="13"/>
        <v>1</v>
      </c>
      <c r="K311" t="b">
        <f t="shared" si="14"/>
        <v>0</v>
      </c>
      <c r="L311" t="s">
        <v>48</v>
      </c>
    </row>
    <row r="312" spans="1:12" x14ac:dyDescent="0.2">
      <c r="A312" t="s">
        <v>199</v>
      </c>
      <c r="B312">
        <v>122</v>
      </c>
      <c r="C312">
        <v>13</v>
      </c>
      <c r="D312" t="s">
        <v>128</v>
      </c>
      <c r="E312" t="s">
        <v>364</v>
      </c>
      <c r="F312" s="48">
        <v>0</v>
      </c>
      <c r="G312" s="48" t="str">
        <f>IF(ISBLANK('312'!G31),"",'312'!G31)</f>
        <v xml:space="preserve"> w: if &gt; A + B
w: if -ve</v>
      </c>
      <c r="H312" s="48" t="e">
        <f t="shared" si="12"/>
        <v>#VALUE!</v>
      </c>
      <c r="I312" t="b">
        <f t="shared" si="13"/>
        <v>1</v>
      </c>
      <c r="K312" t="b">
        <f t="shared" si="14"/>
        <v>0</v>
      </c>
      <c r="L312" t="s">
        <v>48</v>
      </c>
    </row>
    <row r="313" spans="1:12" x14ac:dyDescent="0.2">
      <c r="A313" t="s">
        <v>199</v>
      </c>
      <c r="B313">
        <v>123</v>
      </c>
      <c r="C313">
        <v>13</v>
      </c>
      <c r="D313" t="s">
        <v>128</v>
      </c>
      <c r="E313" t="s">
        <v>365</v>
      </c>
      <c r="F313" s="48">
        <v>0</v>
      </c>
      <c r="G313" s="48" t="str">
        <f>IF(ISBLANK('312'!H31),"",'312'!H31)</f>
        <v>w: if &lt; K
w: if -ve</v>
      </c>
      <c r="H313" s="48" t="e">
        <f t="shared" si="12"/>
        <v>#VALUE!</v>
      </c>
      <c r="I313" t="b">
        <f t="shared" si="13"/>
        <v>1</v>
      </c>
      <c r="K313" t="b">
        <f t="shared" si="14"/>
        <v>0</v>
      </c>
      <c r="L313" t="s">
        <v>48</v>
      </c>
    </row>
    <row r="314" spans="1:12" x14ac:dyDescent="0.2">
      <c r="A314" t="s">
        <v>199</v>
      </c>
      <c r="B314">
        <v>124</v>
      </c>
      <c r="C314">
        <v>13</v>
      </c>
      <c r="D314" t="s">
        <v>128</v>
      </c>
      <c r="E314" t="s">
        <v>366</v>
      </c>
      <c r="F314" s="48">
        <v>0</v>
      </c>
      <c r="G314" s="48" t="str">
        <f>IF(ISBLANK('312'!I31),"",'312'!I31)</f>
        <v>w: if &lt; L
w: if -ve</v>
      </c>
      <c r="H314" s="48" t="e">
        <f t="shared" si="12"/>
        <v>#VALUE!</v>
      </c>
      <c r="I314" t="b">
        <f t="shared" si="13"/>
        <v>1</v>
      </c>
      <c r="K314" t="b">
        <f t="shared" si="14"/>
        <v>0</v>
      </c>
      <c r="L314" t="s">
        <v>48</v>
      </c>
    </row>
    <row r="315" spans="1:12" x14ac:dyDescent="0.2">
      <c r="A315" t="s">
        <v>199</v>
      </c>
      <c r="B315">
        <v>125</v>
      </c>
      <c r="C315">
        <v>13</v>
      </c>
      <c r="D315" t="s">
        <v>128</v>
      </c>
      <c r="E315" t="s">
        <v>367</v>
      </c>
      <c r="F315" s="48">
        <v>0</v>
      </c>
      <c r="G315" s="48" t="str">
        <f>IF(ISBLANK('312'!J31),"",'312'!J31)</f>
        <v>w: if &gt; D minus E
w: if -ve</v>
      </c>
      <c r="H315" s="48" t="e">
        <f t="shared" si="12"/>
        <v>#VALUE!</v>
      </c>
      <c r="I315" t="b">
        <f t="shared" si="13"/>
        <v>1</v>
      </c>
      <c r="K315" t="b">
        <f t="shared" si="14"/>
        <v>0</v>
      </c>
      <c r="L315" t="s">
        <v>48</v>
      </c>
    </row>
    <row r="316" spans="1:12" x14ac:dyDescent="0.2">
      <c r="A316" t="s">
        <v>199</v>
      </c>
      <c r="B316">
        <v>127</v>
      </c>
      <c r="C316">
        <v>13</v>
      </c>
      <c r="D316" t="s">
        <v>128</v>
      </c>
      <c r="E316" t="s">
        <v>368</v>
      </c>
      <c r="F316" s="48">
        <v>0</v>
      </c>
      <c r="G316" s="48" t="str">
        <f>IF(ISBLANK('312'!L31),"",'312'!L31)</f>
        <v>w: if =0 &amp; A &lt;&gt; 0
w: if -ve</v>
      </c>
      <c r="H316" s="48" t="e">
        <f t="shared" si="12"/>
        <v>#VALUE!</v>
      </c>
      <c r="I316" t="b">
        <f t="shared" si="13"/>
        <v>1</v>
      </c>
      <c r="K316" t="b">
        <f t="shared" si="14"/>
        <v>0</v>
      </c>
      <c r="L316" t="s">
        <v>48</v>
      </c>
    </row>
    <row r="317" spans="1:12" x14ac:dyDescent="0.2">
      <c r="A317" t="s">
        <v>199</v>
      </c>
      <c r="B317">
        <v>128</v>
      </c>
      <c r="C317">
        <v>13</v>
      </c>
      <c r="D317" t="s">
        <v>128</v>
      </c>
      <c r="E317" t="s">
        <v>369</v>
      </c>
      <c r="F317" s="48">
        <v>0</v>
      </c>
      <c r="G317" s="48" t="str">
        <f>IF(ISBLANK('312'!M31),"",'312'!M31)</f>
        <v>w: if =0 &amp; B &lt;&gt; 0
w: if -ve</v>
      </c>
      <c r="H317" s="48" t="e">
        <f t="shared" si="12"/>
        <v>#VALUE!</v>
      </c>
      <c r="I317" t="b">
        <f t="shared" si="13"/>
        <v>1</v>
      </c>
      <c r="K317" t="b">
        <f t="shared" si="14"/>
        <v>0</v>
      </c>
      <c r="L317" t="s">
        <v>48</v>
      </c>
    </row>
    <row r="318" spans="1:12" x14ac:dyDescent="0.2">
      <c r="A318" t="s">
        <v>199</v>
      </c>
      <c r="B318">
        <v>129</v>
      </c>
      <c r="C318">
        <v>13</v>
      </c>
      <c r="D318" t="s">
        <v>128</v>
      </c>
      <c r="E318" t="s">
        <v>370</v>
      </c>
      <c r="F318" s="48">
        <v>0</v>
      </c>
      <c r="G318" s="48" t="str">
        <f>IF(ISBLANK('312'!N31),"",'312'!N31)</f>
        <v>w: if &gt; H + I
w: if -ve</v>
      </c>
      <c r="H318" s="48" t="e">
        <f t="shared" si="12"/>
        <v>#VALUE!</v>
      </c>
      <c r="I318" t="b">
        <f t="shared" si="13"/>
        <v>1</v>
      </c>
      <c r="K318" t="b">
        <f t="shared" si="14"/>
        <v>0</v>
      </c>
      <c r="L318" t="s">
        <v>48</v>
      </c>
    </row>
    <row r="319" spans="1:12" x14ac:dyDescent="0.2">
      <c r="A319" t="s">
        <v>199</v>
      </c>
      <c r="B319">
        <v>130</v>
      </c>
      <c r="C319">
        <v>13</v>
      </c>
      <c r="D319" t="s">
        <v>128</v>
      </c>
      <c r="E319" t="s">
        <v>371</v>
      </c>
      <c r="F319" s="48">
        <v>0</v>
      </c>
      <c r="G319" s="48" t="str">
        <f>IF(ISBLANK('312'!O31),"",'312'!O31)</f>
        <v>w: if =0 &amp; D &lt;&gt; 0
w: if -ve</v>
      </c>
      <c r="H319" s="48" t="e">
        <f t="shared" si="12"/>
        <v>#VALUE!</v>
      </c>
      <c r="I319" t="b">
        <f t="shared" si="13"/>
        <v>1</v>
      </c>
      <c r="K319" t="b">
        <f t="shared" si="14"/>
        <v>0</v>
      </c>
      <c r="L319" t="s">
        <v>48</v>
      </c>
    </row>
    <row r="320" spans="1:12" x14ac:dyDescent="0.2">
      <c r="A320" t="s">
        <v>199</v>
      </c>
      <c r="B320">
        <v>131</v>
      </c>
      <c r="C320">
        <v>13</v>
      </c>
      <c r="D320" t="s">
        <v>128</v>
      </c>
      <c r="E320" t="s">
        <v>372</v>
      </c>
      <c r="F320" s="48">
        <v>0</v>
      </c>
      <c r="G320" s="48" t="str">
        <f>IF(ISBLANK('312'!P31),"",'312'!P31)</f>
        <v>w: if =0 &amp; E &lt;&gt; 0
w: if -ve</v>
      </c>
      <c r="H320" s="48" t="e">
        <f t="shared" si="12"/>
        <v>#VALUE!</v>
      </c>
      <c r="I320" t="b">
        <f t="shared" si="13"/>
        <v>1</v>
      </c>
      <c r="K320" t="b">
        <f t="shared" si="14"/>
        <v>0</v>
      </c>
      <c r="L320" t="s">
        <v>48</v>
      </c>
    </row>
    <row r="321" spans="1:12" x14ac:dyDescent="0.2">
      <c r="A321" t="s">
        <v>199</v>
      </c>
      <c r="B321">
        <v>132</v>
      </c>
      <c r="C321">
        <v>13</v>
      </c>
      <c r="D321" t="s">
        <v>128</v>
      </c>
      <c r="E321" t="s">
        <v>373</v>
      </c>
      <c r="F321" s="48">
        <v>0</v>
      </c>
      <c r="G321" s="48" t="str">
        <f>IF(ISBLANK('312'!Q31),"",'312'!Q31)</f>
        <v>w: if &gt; K minus L
w: if -ve</v>
      </c>
      <c r="H321" s="48" t="e">
        <f t="shared" si="12"/>
        <v>#VALUE!</v>
      </c>
      <c r="I321" t="b">
        <f t="shared" si="13"/>
        <v>1</v>
      </c>
      <c r="K321" t="b">
        <f t="shared" si="14"/>
        <v>0</v>
      </c>
      <c r="L321" t="s">
        <v>48</v>
      </c>
    </row>
    <row r="322" spans="1:12" x14ac:dyDescent="0.2">
      <c r="A322" t="s">
        <v>199</v>
      </c>
      <c r="B322">
        <v>133</v>
      </c>
      <c r="C322">
        <v>13</v>
      </c>
      <c r="D322" t="s">
        <v>128</v>
      </c>
      <c r="E322" t="s">
        <v>374</v>
      </c>
      <c r="F322" s="48">
        <v>0</v>
      </c>
      <c r="G322" s="48" t="str">
        <f>IF(ISBLANK('312'!R31),"",'312'!R31)</f>
        <v>w: if -ve</v>
      </c>
      <c r="H322" s="48" t="e">
        <f t="shared" si="12"/>
        <v>#VALUE!</v>
      </c>
      <c r="I322" t="b">
        <f t="shared" si="13"/>
        <v>1</v>
      </c>
      <c r="K322" t="b">
        <f t="shared" si="14"/>
        <v>0</v>
      </c>
      <c r="L322" t="s">
        <v>48</v>
      </c>
    </row>
    <row r="323" spans="1:12" x14ac:dyDescent="0.2">
      <c r="A323" t="s">
        <v>199</v>
      </c>
      <c r="B323">
        <v>135</v>
      </c>
      <c r="C323">
        <v>13</v>
      </c>
      <c r="D323" t="s">
        <v>128</v>
      </c>
      <c r="E323" t="s">
        <v>375</v>
      </c>
      <c r="F323" s="48">
        <v>0</v>
      </c>
      <c r="G323" s="48" t="str">
        <f>IF(ISBLANK('312'!T31),"",'312'!T31)</f>
        <v/>
      </c>
      <c r="H323" s="48" t="e">
        <f t="shared" si="12"/>
        <v>#VALUE!</v>
      </c>
      <c r="I323" t="b">
        <f t="shared" si="13"/>
        <v>1</v>
      </c>
      <c r="K323" t="b">
        <f t="shared" si="14"/>
        <v>0</v>
      </c>
      <c r="L323" t="s">
        <v>48</v>
      </c>
    </row>
    <row r="324" spans="1:12" x14ac:dyDescent="0.2">
      <c r="A324" t="s">
        <v>199</v>
      </c>
      <c r="B324">
        <v>120</v>
      </c>
      <c r="C324">
        <v>14</v>
      </c>
      <c r="D324" t="s">
        <v>131</v>
      </c>
      <c r="E324" t="s">
        <v>376</v>
      </c>
      <c r="F324" s="48">
        <v>0</v>
      </c>
      <c r="G324" s="48" t="str">
        <f>IF(ISBLANK('312'!E32),"",'312'!E32)</f>
        <v>w: if &lt; H
w: if -ve</v>
      </c>
      <c r="H324" s="48" t="e">
        <f t="shared" si="12"/>
        <v>#VALUE!</v>
      </c>
      <c r="I324" t="b">
        <f t="shared" si="13"/>
        <v>1</v>
      </c>
      <c r="K324" t="b">
        <f t="shared" si="14"/>
        <v>0</v>
      </c>
      <c r="L324" t="s">
        <v>48</v>
      </c>
    </row>
    <row r="325" spans="1:12" x14ac:dyDescent="0.2">
      <c r="A325" t="s">
        <v>199</v>
      </c>
      <c r="B325">
        <v>121</v>
      </c>
      <c r="C325">
        <v>14</v>
      </c>
      <c r="D325" t="s">
        <v>131</v>
      </c>
      <c r="E325" t="s">
        <v>377</v>
      </c>
      <c r="F325" s="48">
        <v>0</v>
      </c>
      <c r="G325" s="48" t="str">
        <f>IF(ISBLANK('312'!F32),"",'312'!F32)</f>
        <v>w: if &lt; I
w: if -ve</v>
      </c>
      <c r="H325" s="48" t="e">
        <f t="shared" si="12"/>
        <v>#VALUE!</v>
      </c>
      <c r="I325" t="b">
        <f t="shared" si="13"/>
        <v>1</v>
      </c>
      <c r="K325" t="b">
        <f t="shared" si="14"/>
        <v>0</v>
      </c>
      <c r="L325" t="s">
        <v>48</v>
      </c>
    </row>
    <row r="326" spans="1:12" x14ac:dyDescent="0.2">
      <c r="A326" t="s">
        <v>199</v>
      </c>
      <c r="B326">
        <v>122</v>
      </c>
      <c r="C326">
        <v>14</v>
      </c>
      <c r="D326" t="s">
        <v>131</v>
      </c>
      <c r="E326" t="s">
        <v>378</v>
      </c>
      <c r="F326" s="48">
        <v>0</v>
      </c>
      <c r="G326" s="48" t="str">
        <f>IF(ISBLANK('312'!G32),"",'312'!G32)</f>
        <v xml:space="preserve"> w: if &gt; A + B
w: if -ve</v>
      </c>
      <c r="H326" s="48" t="e">
        <f t="shared" ref="H326:H389" si="15">G326-F326</f>
        <v>#VALUE!</v>
      </c>
      <c r="I326" t="b">
        <f t="shared" ref="I326:I389" si="16">ISERROR(H326)</f>
        <v>1</v>
      </c>
      <c r="K326" t="b">
        <f t="shared" ref="K326:K389" si="17">G326=F326</f>
        <v>0</v>
      </c>
      <c r="L326" t="s">
        <v>48</v>
      </c>
    </row>
    <row r="327" spans="1:12" x14ac:dyDescent="0.2">
      <c r="A327" t="s">
        <v>199</v>
      </c>
      <c r="B327">
        <v>123</v>
      </c>
      <c r="C327">
        <v>14</v>
      </c>
      <c r="D327" t="s">
        <v>131</v>
      </c>
      <c r="E327" t="s">
        <v>379</v>
      </c>
      <c r="F327" s="48">
        <v>0</v>
      </c>
      <c r="G327" s="48" t="str">
        <f>IF(ISBLANK('312'!H32),"",'312'!H32)</f>
        <v>w: if &lt; K
w: if -ve</v>
      </c>
      <c r="H327" s="48" t="e">
        <f t="shared" si="15"/>
        <v>#VALUE!</v>
      </c>
      <c r="I327" t="b">
        <f t="shared" si="16"/>
        <v>1</v>
      </c>
      <c r="K327" t="b">
        <f t="shared" si="17"/>
        <v>0</v>
      </c>
      <c r="L327" t="s">
        <v>48</v>
      </c>
    </row>
    <row r="328" spans="1:12" x14ac:dyDescent="0.2">
      <c r="A328" t="s">
        <v>199</v>
      </c>
      <c r="B328">
        <v>124</v>
      </c>
      <c r="C328">
        <v>14</v>
      </c>
      <c r="D328" t="s">
        <v>131</v>
      </c>
      <c r="E328" t="s">
        <v>380</v>
      </c>
      <c r="F328" s="48">
        <v>0</v>
      </c>
      <c r="G328" s="48" t="str">
        <f>IF(ISBLANK('312'!I32),"",'312'!I32)</f>
        <v>w: if &lt; L
w: if -ve</v>
      </c>
      <c r="H328" s="48" t="e">
        <f t="shared" si="15"/>
        <v>#VALUE!</v>
      </c>
      <c r="I328" t="b">
        <f t="shared" si="16"/>
        <v>1</v>
      </c>
      <c r="K328" t="b">
        <f t="shared" si="17"/>
        <v>0</v>
      </c>
      <c r="L328" t="s">
        <v>48</v>
      </c>
    </row>
    <row r="329" spans="1:12" x14ac:dyDescent="0.2">
      <c r="A329" t="s">
        <v>199</v>
      </c>
      <c r="B329">
        <v>125</v>
      </c>
      <c r="C329">
        <v>14</v>
      </c>
      <c r="D329" t="s">
        <v>131</v>
      </c>
      <c r="E329" t="s">
        <v>381</v>
      </c>
      <c r="F329" s="48">
        <v>0</v>
      </c>
      <c r="G329" s="48" t="str">
        <f>IF(ISBLANK('312'!J32),"",'312'!J32)</f>
        <v>w: if &gt; D minus E
w: if -ve</v>
      </c>
      <c r="H329" s="48" t="e">
        <f t="shared" si="15"/>
        <v>#VALUE!</v>
      </c>
      <c r="I329" t="b">
        <f t="shared" si="16"/>
        <v>1</v>
      </c>
      <c r="K329" t="b">
        <f t="shared" si="17"/>
        <v>0</v>
      </c>
      <c r="L329" t="s">
        <v>48</v>
      </c>
    </row>
    <row r="330" spans="1:12" x14ac:dyDescent="0.2">
      <c r="A330" t="s">
        <v>199</v>
      </c>
      <c r="B330">
        <v>127</v>
      </c>
      <c r="C330">
        <v>14</v>
      </c>
      <c r="D330" t="s">
        <v>131</v>
      </c>
      <c r="E330" t="s">
        <v>382</v>
      </c>
      <c r="F330" s="48">
        <v>0</v>
      </c>
      <c r="G330" s="48" t="str">
        <f>IF(ISBLANK('312'!L32),"",'312'!L32)</f>
        <v>w: if =0 &amp; A &lt;&gt; 0
w: if -ve</v>
      </c>
      <c r="H330" s="48" t="e">
        <f t="shared" si="15"/>
        <v>#VALUE!</v>
      </c>
      <c r="I330" t="b">
        <f t="shared" si="16"/>
        <v>1</v>
      </c>
      <c r="K330" t="b">
        <f t="shared" si="17"/>
        <v>0</v>
      </c>
      <c r="L330" t="s">
        <v>48</v>
      </c>
    </row>
    <row r="331" spans="1:12" x14ac:dyDescent="0.2">
      <c r="A331" t="s">
        <v>199</v>
      </c>
      <c r="B331">
        <v>128</v>
      </c>
      <c r="C331">
        <v>14</v>
      </c>
      <c r="D331" t="s">
        <v>131</v>
      </c>
      <c r="E331" t="s">
        <v>383</v>
      </c>
      <c r="F331" s="48">
        <v>0</v>
      </c>
      <c r="G331" s="48" t="str">
        <f>IF(ISBLANK('312'!M32),"",'312'!M32)</f>
        <v>w: if =0 &amp; B &lt;&gt; 0
w: if -ve</v>
      </c>
      <c r="H331" s="48" t="e">
        <f t="shared" si="15"/>
        <v>#VALUE!</v>
      </c>
      <c r="I331" t="b">
        <f t="shared" si="16"/>
        <v>1</v>
      </c>
      <c r="K331" t="b">
        <f t="shared" si="17"/>
        <v>0</v>
      </c>
      <c r="L331" t="s">
        <v>48</v>
      </c>
    </row>
    <row r="332" spans="1:12" x14ac:dyDescent="0.2">
      <c r="A332" t="s">
        <v>199</v>
      </c>
      <c r="B332">
        <v>129</v>
      </c>
      <c r="C332">
        <v>14</v>
      </c>
      <c r="D332" t="s">
        <v>131</v>
      </c>
      <c r="E332" t="s">
        <v>384</v>
      </c>
      <c r="F332" s="48">
        <v>0</v>
      </c>
      <c r="G332" s="48" t="str">
        <f>IF(ISBLANK('312'!N32),"",'312'!N32)</f>
        <v>w: if &gt; H + I
w: if -ve</v>
      </c>
      <c r="H332" s="48" t="e">
        <f t="shared" si="15"/>
        <v>#VALUE!</v>
      </c>
      <c r="I332" t="b">
        <f t="shared" si="16"/>
        <v>1</v>
      </c>
      <c r="K332" t="b">
        <f t="shared" si="17"/>
        <v>0</v>
      </c>
      <c r="L332" t="s">
        <v>48</v>
      </c>
    </row>
    <row r="333" spans="1:12" x14ac:dyDescent="0.2">
      <c r="A333" t="s">
        <v>199</v>
      </c>
      <c r="B333">
        <v>130</v>
      </c>
      <c r="C333">
        <v>14</v>
      </c>
      <c r="D333" t="s">
        <v>131</v>
      </c>
      <c r="E333" t="s">
        <v>385</v>
      </c>
      <c r="F333" s="48">
        <v>0</v>
      </c>
      <c r="G333" s="48" t="str">
        <f>IF(ISBLANK('312'!O32),"",'312'!O32)</f>
        <v>w: if =0 &amp; D &lt;&gt; 0
w: if -ve</v>
      </c>
      <c r="H333" s="48" t="e">
        <f t="shared" si="15"/>
        <v>#VALUE!</v>
      </c>
      <c r="I333" t="b">
        <f t="shared" si="16"/>
        <v>1</v>
      </c>
      <c r="K333" t="b">
        <f t="shared" si="17"/>
        <v>0</v>
      </c>
      <c r="L333" t="s">
        <v>48</v>
      </c>
    </row>
    <row r="334" spans="1:12" x14ac:dyDescent="0.2">
      <c r="A334" t="s">
        <v>199</v>
      </c>
      <c r="B334">
        <v>131</v>
      </c>
      <c r="C334">
        <v>14</v>
      </c>
      <c r="D334" t="s">
        <v>131</v>
      </c>
      <c r="E334" t="s">
        <v>386</v>
      </c>
      <c r="F334" s="48">
        <v>0</v>
      </c>
      <c r="G334" s="48" t="str">
        <f>IF(ISBLANK('312'!P32),"",'312'!P32)</f>
        <v>w: if =0 &amp; E &lt;&gt; 0
w: if -ve</v>
      </c>
      <c r="H334" s="48" t="e">
        <f t="shared" si="15"/>
        <v>#VALUE!</v>
      </c>
      <c r="I334" t="b">
        <f t="shared" si="16"/>
        <v>1</v>
      </c>
      <c r="K334" t="b">
        <f t="shared" si="17"/>
        <v>0</v>
      </c>
      <c r="L334" t="s">
        <v>48</v>
      </c>
    </row>
    <row r="335" spans="1:12" x14ac:dyDescent="0.2">
      <c r="A335" t="s">
        <v>199</v>
      </c>
      <c r="B335">
        <v>132</v>
      </c>
      <c r="C335">
        <v>14</v>
      </c>
      <c r="D335" t="s">
        <v>131</v>
      </c>
      <c r="E335" t="s">
        <v>387</v>
      </c>
      <c r="F335" s="48">
        <v>0</v>
      </c>
      <c r="G335" s="48" t="str">
        <f>IF(ISBLANK('312'!Q32),"",'312'!Q32)</f>
        <v>w: if &gt; K minus L
w: if -ve</v>
      </c>
      <c r="H335" s="48" t="e">
        <f t="shared" si="15"/>
        <v>#VALUE!</v>
      </c>
      <c r="I335" t="b">
        <f t="shared" si="16"/>
        <v>1</v>
      </c>
      <c r="K335" t="b">
        <f t="shared" si="17"/>
        <v>0</v>
      </c>
      <c r="L335" t="s">
        <v>48</v>
      </c>
    </row>
    <row r="336" spans="1:12" x14ac:dyDescent="0.2">
      <c r="A336" t="s">
        <v>199</v>
      </c>
      <c r="B336">
        <v>133</v>
      </c>
      <c r="C336">
        <v>14</v>
      </c>
      <c r="D336" t="s">
        <v>131</v>
      </c>
      <c r="E336" t="s">
        <v>388</v>
      </c>
      <c r="F336" s="48">
        <v>0</v>
      </c>
      <c r="G336" s="48" t="str">
        <f>IF(ISBLANK('312'!R32),"",'312'!R32)</f>
        <v>w: if -ve</v>
      </c>
      <c r="H336" s="48" t="e">
        <f t="shared" si="15"/>
        <v>#VALUE!</v>
      </c>
      <c r="I336" t="b">
        <f t="shared" si="16"/>
        <v>1</v>
      </c>
      <c r="K336" t="b">
        <f t="shared" si="17"/>
        <v>0</v>
      </c>
      <c r="L336" t="s">
        <v>48</v>
      </c>
    </row>
    <row r="337" spans="1:12" x14ac:dyDescent="0.2">
      <c r="A337" t="s">
        <v>199</v>
      </c>
      <c r="B337">
        <v>135</v>
      </c>
      <c r="C337">
        <v>14</v>
      </c>
      <c r="D337" t="s">
        <v>131</v>
      </c>
      <c r="E337" t="s">
        <v>389</v>
      </c>
      <c r="F337" s="48">
        <v>0</v>
      </c>
      <c r="G337" s="48" t="str">
        <f>IF(ISBLANK('312'!T32),"",'312'!T32)</f>
        <v/>
      </c>
      <c r="H337" s="48" t="e">
        <f t="shared" si="15"/>
        <v>#VALUE!</v>
      </c>
      <c r="I337" t="b">
        <f t="shared" si="16"/>
        <v>1</v>
      </c>
      <c r="K337" t="b">
        <f t="shared" si="17"/>
        <v>0</v>
      </c>
      <c r="L337" t="s">
        <v>48</v>
      </c>
    </row>
    <row r="338" spans="1:12" x14ac:dyDescent="0.2">
      <c r="A338" t="s">
        <v>199</v>
      </c>
      <c r="B338">
        <v>120</v>
      </c>
      <c r="C338">
        <v>15</v>
      </c>
      <c r="D338" t="s">
        <v>134</v>
      </c>
      <c r="E338" t="s">
        <v>390</v>
      </c>
      <c r="F338" s="48">
        <v>0</v>
      </c>
      <c r="G338" s="48" t="str">
        <f>IF(ISBLANK('312'!E33),"",'312'!E33)</f>
        <v>w: if &lt; H
w: if -ve</v>
      </c>
      <c r="H338" s="48" t="e">
        <f t="shared" si="15"/>
        <v>#VALUE!</v>
      </c>
      <c r="I338" t="b">
        <f t="shared" si="16"/>
        <v>1</v>
      </c>
      <c r="K338" t="b">
        <f t="shared" si="17"/>
        <v>0</v>
      </c>
      <c r="L338" t="s">
        <v>48</v>
      </c>
    </row>
    <row r="339" spans="1:12" x14ac:dyDescent="0.2">
      <c r="A339" t="s">
        <v>199</v>
      </c>
      <c r="B339">
        <v>121</v>
      </c>
      <c r="C339">
        <v>15</v>
      </c>
      <c r="D339" t="s">
        <v>134</v>
      </c>
      <c r="E339" t="s">
        <v>391</v>
      </c>
      <c r="F339" s="48">
        <v>0</v>
      </c>
      <c r="G339" s="48" t="str">
        <f>IF(ISBLANK('312'!F33),"",'312'!F33)</f>
        <v>w: if &lt; I
w: if -ve</v>
      </c>
      <c r="H339" s="48" t="e">
        <f t="shared" si="15"/>
        <v>#VALUE!</v>
      </c>
      <c r="I339" t="b">
        <f t="shared" si="16"/>
        <v>1</v>
      </c>
      <c r="K339" t="b">
        <f t="shared" si="17"/>
        <v>0</v>
      </c>
      <c r="L339" t="s">
        <v>48</v>
      </c>
    </row>
    <row r="340" spans="1:12" x14ac:dyDescent="0.2">
      <c r="A340" t="s">
        <v>199</v>
      </c>
      <c r="B340">
        <v>122</v>
      </c>
      <c r="C340">
        <v>15</v>
      </c>
      <c r="D340" t="s">
        <v>134</v>
      </c>
      <c r="E340" t="s">
        <v>392</v>
      </c>
      <c r="F340" s="48">
        <v>0</v>
      </c>
      <c r="G340" s="48" t="str">
        <f>IF(ISBLANK('312'!G33),"",'312'!G33)</f>
        <v xml:space="preserve"> w: if &gt; A + B
w: if -ve</v>
      </c>
      <c r="H340" s="48" t="e">
        <f t="shared" si="15"/>
        <v>#VALUE!</v>
      </c>
      <c r="I340" t="b">
        <f t="shared" si="16"/>
        <v>1</v>
      </c>
      <c r="K340" t="b">
        <f t="shared" si="17"/>
        <v>0</v>
      </c>
      <c r="L340" t="s">
        <v>48</v>
      </c>
    </row>
    <row r="341" spans="1:12" x14ac:dyDescent="0.2">
      <c r="A341" t="s">
        <v>199</v>
      </c>
      <c r="B341">
        <v>123</v>
      </c>
      <c r="C341">
        <v>15</v>
      </c>
      <c r="D341" t="s">
        <v>134</v>
      </c>
      <c r="E341" t="s">
        <v>393</v>
      </c>
      <c r="F341" s="48">
        <v>0</v>
      </c>
      <c r="G341" s="48" t="str">
        <f>IF(ISBLANK('312'!H33),"",'312'!H33)</f>
        <v>w: if &lt; K
w: if -ve</v>
      </c>
      <c r="H341" s="48" t="e">
        <f t="shared" si="15"/>
        <v>#VALUE!</v>
      </c>
      <c r="I341" t="b">
        <f t="shared" si="16"/>
        <v>1</v>
      </c>
      <c r="K341" t="b">
        <f t="shared" si="17"/>
        <v>0</v>
      </c>
      <c r="L341" t="s">
        <v>48</v>
      </c>
    </row>
    <row r="342" spans="1:12" x14ac:dyDescent="0.2">
      <c r="A342" t="s">
        <v>199</v>
      </c>
      <c r="B342">
        <v>124</v>
      </c>
      <c r="C342">
        <v>15</v>
      </c>
      <c r="D342" t="s">
        <v>134</v>
      </c>
      <c r="E342" t="s">
        <v>394</v>
      </c>
      <c r="F342" s="48">
        <v>0</v>
      </c>
      <c r="G342" s="48" t="str">
        <f>IF(ISBLANK('312'!I33),"",'312'!I33)</f>
        <v>w: if &lt; L
w: if -ve</v>
      </c>
      <c r="H342" s="48" t="e">
        <f t="shared" si="15"/>
        <v>#VALUE!</v>
      </c>
      <c r="I342" t="b">
        <f t="shared" si="16"/>
        <v>1</v>
      </c>
      <c r="K342" t="b">
        <f t="shared" si="17"/>
        <v>0</v>
      </c>
      <c r="L342" t="s">
        <v>48</v>
      </c>
    </row>
    <row r="343" spans="1:12" x14ac:dyDescent="0.2">
      <c r="A343" t="s">
        <v>199</v>
      </c>
      <c r="B343">
        <v>125</v>
      </c>
      <c r="C343">
        <v>15</v>
      </c>
      <c r="D343" t="s">
        <v>134</v>
      </c>
      <c r="E343" t="s">
        <v>395</v>
      </c>
      <c r="F343" s="48">
        <v>0</v>
      </c>
      <c r="G343" s="48" t="str">
        <f>IF(ISBLANK('312'!J33),"",'312'!J33)</f>
        <v>w: if &gt; D minus E
w: if -ve</v>
      </c>
      <c r="H343" s="48" t="e">
        <f t="shared" si="15"/>
        <v>#VALUE!</v>
      </c>
      <c r="I343" t="b">
        <f t="shared" si="16"/>
        <v>1</v>
      </c>
      <c r="K343" t="b">
        <f t="shared" si="17"/>
        <v>0</v>
      </c>
      <c r="L343" t="s">
        <v>48</v>
      </c>
    </row>
    <row r="344" spans="1:12" x14ac:dyDescent="0.2">
      <c r="A344" t="s">
        <v>199</v>
      </c>
      <c r="B344">
        <v>127</v>
      </c>
      <c r="C344">
        <v>15</v>
      </c>
      <c r="D344" t="s">
        <v>134</v>
      </c>
      <c r="E344" t="s">
        <v>396</v>
      </c>
      <c r="F344" s="48">
        <v>0</v>
      </c>
      <c r="G344" s="48" t="str">
        <f>IF(ISBLANK('312'!L33),"",'312'!L33)</f>
        <v>w: if =0 &amp; A &lt;&gt; 0
w: if -ve</v>
      </c>
      <c r="H344" s="48" t="e">
        <f t="shared" si="15"/>
        <v>#VALUE!</v>
      </c>
      <c r="I344" t="b">
        <f t="shared" si="16"/>
        <v>1</v>
      </c>
      <c r="K344" t="b">
        <f t="shared" si="17"/>
        <v>0</v>
      </c>
      <c r="L344" t="s">
        <v>48</v>
      </c>
    </row>
    <row r="345" spans="1:12" x14ac:dyDescent="0.2">
      <c r="A345" t="s">
        <v>199</v>
      </c>
      <c r="B345">
        <v>128</v>
      </c>
      <c r="C345">
        <v>15</v>
      </c>
      <c r="D345" t="s">
        <v>134</v>
      </c>
      <c r="E345" t="s">
        <v>397</v>
      </c>
      <c r="F345" s="48">
        <v>0</v>
      </c>
      <c r="G345" s="48" t="str">
        <f>IF(ISBLANK('312'!M33),"",'312'!M33)</f>
        <v>w: if =0 &amp; B &lt;&gt; 0
w: if -ve</v>
      </c>
      <c r="H345" s="48" t="e">
        <f t="shared" si="15"/>
        <v>#VALUE!</v>
      </c>
      <c r="I345" t="b">
        <f t="shared" si="16"/>
        <v>1</v>
      </c>
      <c r="K345" t="b">
        <f t="shared" si="17"/>
        <v>0</v>
      </c>
      <c r="L345" t="s">
        <v>48</v>
      </c>
    </row>
    <row r="346" spans="1:12" x14ac:dyDescent="0.2">
      <c r="A346" t="s">
        <v>199</v>
      </c>
      <c r="B346">
        <v>129</v>
      </c>
      <c r="C346">
        <v>15</v>
      </c>
      <c r="D346" t="s">
        <v>134</v>
      </c>
      <c r="E346" t="s">
        <v>398</v>
      </c>
      <c r="F346" s="48">
        <v>0</v>
      </c>
      <c r="G346" s="48" t="str">
        <f>IF(ISBLANK('312'!N33),"",'312'!N33)</f>
        <v>w: if &gt; H + I
w: if -ve</v>
      </c>
      <c r="H346" s="48" t="e">
        <f t="shared" si="15"/>
        <v>#VALUE!</v>
      </c>
      <c r="I346" t="b">
        <f t="shared" si="16"/>
        <v>1</v>
      </c>
      <c r="K346" t="b">
        <f t="shared" si="17"/>
        <v>0</v>
      </c>
      <c r="L346" t="s">
        <v>48</v>
      </c>
    </row>
    <row r="347" spans="1:12" x14ac:dyDescent="0.2">
      <c r="A347" t="s">
        <v>199</v>
      </c>
      <c r="B347">
        <v>130</v>
      </c>
      <c r="C347">
        <v>15</v>
      </c>
      <c r="D347" t="s">
        <v>134</v>
      </c>
      <c r="E347" t="s">
        <v>399</v>
      </c>
      <c r="F347" s="48">
        <v>0</v>
      </c>
      <c r="G347" s="48" t="str">
        <f>IF(ISBLANK('312'!O33),"",'312'!O33)</f>
        <v>w: if =0 &amp; D &lt;&gt; 0
w: if -ve</v>
      </c>
      <c r="H347" s="48" t="e">
        <f t="shared" si="15"/>
        <v>#VALUE!</v>
      </c>
      <c r="I347" t="b">
        <f t="shared" si="16"/>
        <v>1</v>
      </c>
      <c r="K347" t="b">
        <f t="shared" si="17"/>
        <v>0</v>
      </c>
      <c r="L347" t="s">
        <v>48</v>
      </c>
    </row>
    <row r="348" spans="1:12" x14ac:dyDescent="0.2">
      <c r="A348" t="s">
        <v>199</v>
      </c>
      <c r="B348">
        <v>131</v>
      </c>
      <c r="C348">
        <v>15</v>
      </c>
      <c r="D348" t="s">
        <v>134</v>
      </c>
      <c r="E348" t="s">
        <v>400</v>
      </c>
      <c r="F348" s="48">
        <v>0</v>
      </c>
      <c r="G348" s="48" t="str">
        <f>IF(ISBLANK('312'!P33),"",'312'!P33)</f>
        <v>w: if =0 &amp; E &lt;&gt; 0
w: if -ve</v>
      </c>
      <c r="H348" s="48" t="e">
        <f t="shared" si="15"/>
        <v>#VALUE!</v>
      </c>
      <c r="I348" t="b">
        <f t="shared" si="16"/>
        <v>1</v>
      </c>
      <c r="K348" t="b">
        <f t="shared" si="17"/>
        <v>0</v>
      </c>
      <c r="L348" t="s">
        <v>48</v>
      </c>
    </row>
    <row r="349" spans="1:12" x14ac:dyDescent="0.2">
      <c r="A349" t="s">
        <v>199</v>
      </c>
      <c r="B349">
        <v>132</v>
      </c>
      <c r="C349">
        <v>15</v>
      </c>
      <c r="D349" t="s">
        <v>134</v>
      </c>
      <c r="E349" t="s">
        <v>401</v>
      </c>
      <c r="F349" s="48">
        <v>0</v>
      </c>
      <c r="G349" s="48" t="str">
        <f>IF(ISBLANK('312'!Q33),"",'312'!Q33)</f>
        <v>w: if &gt; K minus L
w: if -ve</v>
      </c>
      <c r="H349" s="48" t="e">
        <f t="shared" si="15"/>
        <v>#VALUE!</v>
      </c>
      <c r="I349" t="b">
        <f t="shared" si="16"/>
        <v>1</v>
      </c>
      <c r="K349" t="b">
        <f t="shared" si="17"/>
        <v>0</v>
      </c>
      <c r="L349" t="s">
        <v>48</v>
      </c>
    </row>
    <row r="350" spans="1:12" x14ac:dyDescent="0.2">
      <c r="A350" t="s">
        <v>199</v>
      </c>
      <c r="B350">
        <v>133</v>
      </c>
      <c r="C350">
        <v>15</v>
      </c>
      <c r="D350" t="s">
        <v>134</v>
      </c>
      <c r="E350" t="s">
        <v>402</v>
      </c>
      <c r="F350" s="48">
        <v>0</v>
      </c>
      <c r="G350" s="48" t="str">
        <f>IF(ISBLANK('312'!R33),"",'312'!R33)</f>
        <v>w: if -ve</v>
      </c>
      <c r="H350" s="48" t="e">
        <f t="shared" si="15"/>
        <v>#VALUE!</v>
      </c>
      <c r="I350" t="b">
        <f t="shared" si="16"/>
        <v>1</v>
      </c>
      <c r="K350" t="b">
        <f t="shared" si="17"/>
        <v>0</v>
      </c>
      <c r="L350" t="s">
        <v>48</v>
      </c>
    </row>
    <row r="351" spans="1:12" x14ac:dyDescent="0.2">
      <c r="A351" t="s">
        <v>199</v>
      </c>
      <c r="B351">
        <v>135</v>
      </c>
      <c r="C351">
        <v>15</v>
      </c>
      <c r="D351" t="s">
        <v>134</v>
      </c>
      <c r="E351" t="s">
        <v>403</v>
      </c>
      <c r="F351" s="48">
        <v>0</v>
      </c>
      <c r="G351" s="48" t="str">
        <f>IF(ISBLANK('312'!T33),"",'312'!T33)</f>
        <v/>
      </c>
      <c r="H351" s="48" t="e">
        <f t="shared" si="15"/>
        <v>#VALUE!</v>
      </c>
      <c r="I351" t="b">
        <f t="shared" si="16"/>
        <v>1</v>
      </c>
      <c r="K351" t="b">
        <f t="shared" si="17"/>
        <v>0</v>
      </c>
      <c r="L351" t="s">
        <v>48</v>
      </c>
    </row>
    <row r="352" spans="1:12" x14ac:dyDescent="0.2">
      <c r="A352" t="s">
        <v>199</v>
      </c>
      <c r="B352">
        <v>120</v>
      </c>
      <c r="C352">
        <v>16</v>
      </c>
      <c r="D352" t="s">
        <v>137</v>
      </c>
      <c r="E352" t="s">
        <v>404</v>
      </c>
      <c r="F352" s="48">
        <v>0</v>
      </c>
      <c r="G352" s="48" t="str">
        <f>IF(ISBLANK('312'!E34),"",'312'!E34)</f>
        <v>w: if &lt; H
w: if -ve</v>
      </c>
      <c r="H352" s="48" t="e">
        <f t="shared" si="15"/>
        <v>#VALUE!</v>
      </c>
      <c r="I352" t="b">
        <f t="shared" si="16"/>
        <v>1</v>
      </c>
      <c r="K352" t="b">
        <f t="shared" si="17"/>
        <v>0</v>
      </c>
      <c r="L352" t="s">
        <v>48</v>
      </c>
    </row>
    <row r="353" spans="1:12" x14ac:dyDescent="0.2">
      <c r="A353" t="s">
        <v>199</v>
      </c>
      <c r="B353">
        <v>121</v>
      </c>
      <c r="C353">
        <v>16</v>
      </c>
      <c r="D353" t="s">
        <v>137</v>
      </c>
      <c r="E353" t="s">
        <v>405</v>
      </c>
      <c r="F353" s="48">
        <v>0</v>
      </c>
      <c r="G353" s="48" t="str">
        <f>IF(ISBLANK('312'!F34),"",'312'!F34)</f>
        <v>w: if &lt; I
w: if -ve</v>
      </c>
      <c r="H353" s="48" t="e">
        <f t="shared" si="15"/>
        <v>#VALUE!</v>
      </c>
      <c r="I353" t="b">
        <f t="shared" si="16"/>
        <v>1</v>
      </c>
      <c r="K353" t="b">
        <f t="shared" si="17"/>
        <v>0</v>
      </c>
      <c r="L353" t="s">
        <v>48</v>
      </c>
    </row>
    <row r="354" spans="1:12" x14ac:dyDescent="0.2">
      <c r="A354" t="s">
        <v>199</v>
      </c>
      <c r="B354">
        <v>122</v>
      </c>
      <c r="C354">
        <v>16</v>
      </c>
      <c r="D354" t="s">
        <v>137</v>
      </c>
      <c r="E354" t="s">
        <v>406</v>
      </c>
      <c r="F354" s="48">
        <v>0</v>
      </c>
      <c r="G354" s="48" t="str">
        <f>IF(ISBLANK('312'!G34),"",'312'!G34)</f>
        <v xml:space="preserve"> w: if &gt; A + B
w: if -ve</v>
      </c>
      <c r="H354" s="48" t="e">
        <f t="shared" si="15"/>
        <v>#VALUE!</v>
      </c>
      <c r="I354" t="b">
        <f t="shared" si="16"/>
        <v>1</v>
      </c>
      <c r="K354" t="b">
        <f t="shared" si="17"/>
        <v>0</v>
      </c>
      <c r="L354" t="s">
        <v>48</v>
      </c>
    </row>
    <row r="355" spans="1:12" x14ac:dyDescent="0.2">
      <c r="A355" t="s">
        <v>199</v>
      </c>
      <c r="B355">
        <v>123</v>
      </c>
      <c r="C355">
        <v>16</v>
      </c>
      <c r="D355" t="s">
        <v>137</v>
      </c>
      <c r="E355" t="s">
        <v>407</v>
      </c>
      <c r="F355" s="48">
        <v>0</v>
      </c>
      <c r="G355" s="48" t="str">
        <f>IF(ISBLANK('312'!H34),"",'312'!H34)</f>
        <v>w: if &lt; K
w: if -ve</v>
      </c>
      <c r="H355" s="48" t="e">
        <f t="shared" si="15"/>
        <v>#VALUE!</v>
      </c>
      <c r="I355" t="b">
        <f t="shared" si="16"/>
        <v>1</v>
      </c>
      <c r="K355" t="b">
        <f t="shared" si="17"/>
        <v>0</v>
      </c>
      <c r="L355" t="s">
        <v>48</v>
      </c>
    </row>
    <row r="356" spans="1:12" x14ac:dyDescent="0.2">
      <c r="A356" t="s">
        <v>199</v>
      </c>
      <c r="B356">
        <v>124</v>
      </c>
      <c r="C356">
        <v>16</v>
      </c>
      <c r="D356" t="s">
        <v>137</v>
      </c>
      <c r="E356" t="s">
        <v>408</v>
      </c>
      <c r="F356" s="48">
        <v>0</v>
      </c>
      <c r="G356" s="48" t="str">
        <f>IF(ISBLANK('312'!I34),"",'312'!I34)</f>
        <v>w: if &lt; L
w: if -ve</v>
      </c>
      <c r="H356" s="48" t="e">
        <f t="shared" si="15"/>
        <v>#VALUE!</v>
      </c>
      <c r="I356" t="b">
        <f t="shared" si="16"/>
        <v>1</v>
      </c>
      <c r="K356" t="b">
        <f t="shared" si="17"/>
        <v>0</v>
      </c>
      <c r="L356" t="s">
        <v>48</v>
      </c>
    </row>
    <row r="357" spans="1:12" x14ac:dyDescent="0.2">
      <c r="A357" t="s">
        <v>199</v>
      </c>
      <c r="B357">
        <v>125</v>
      </c>
      <c r="C357">
        <v>16</v>
      </c>
      <c r="D357" t="s">
        <v>137</v>
      </c>
      <c r="E357" t="s">
        <v>409</v>
      </c>
      <c r="F357" s="48">
        <v>0</v>
      </c>
      <c r="G357" s="48" t="str">
        <f>IF(ISBLANK('312'!J34),"",'312'!J34)</f>
        <v>w: if &gt; D minus E
w: if -ve</v>
      </c>
      <c r="H357" s="48" t="e">
        <f t="shared" si="15"/>
        <v>#VALUE!</v>
      </c>
      <c r="I357" t="b">
        <f t="shared" si="16"/>
        <v>1</v>
      </c>
      <c r="K357" t="b">
        <f t="shared" si="17"/>
        <v>0</v>
      </c>
      <c r="L357" t="s">
        <v>48</v>
      </c>
    </row>
    <row r="358" spans="1:12" x14ac:dyDescent="0.2">
      <c r="A358" t="s">
        <v>199</v>
      </c>
      <c r="B358">
        <v>127</v>
      </c>
      <c r="C358">
        <v>16</v>
      </c>
      <c r="D358" t="s">
        <v>137</v>
      </c>
      <c r="E358" t="s">
        <v>410</v>
      </c>
      <c r="F358" s="48">
        <v>0</v>
      </c>
      <c r="G358" s="48" t="str">
        <f>IF(ISBLANK('312'!L34),"",'312'!L34)</f>
        <v>w: if =0 &amp; A &lt;&gt; 0
w: if -ve</v>
      </c>
      <c r="H358" s="48" t="e">
        <f t="shared" si="15"/>
        <v>#VALUE!</v>
      </c>
      <c r="I358" t="b">
        <f t="shared" si="16"/>
        <v>1</v>
      </c>
      <c r="K358" t="b">
        <f t="shared" si="17"/>
        <v>0</v>
      </c>
      <c r="L358" t="s">
        <v>48</v>
      </c>
    </row>
    <row r="359" spans="1:12" x14ac:dyDescent="0.2">
      <c r="A359" t="s">
        <v>199</v>
      </c>
      <c r="B359">
        <v>128</v>
      </c>
      <c r="C359">
        <v>16</v>
      </c>
      <c r="D359" t="s">
        <v>137</v>
      </c>
      <c r="E359" t="s">
        <v>411</v>
      </c>
      <c r="F359" s="48">
        <v>0</v>
      </c>
      <c r="G359" s="48" t="str">
        <f>IF(ISBLANK('312'!M34),"",'312'!M34)</f>
        <v>w: if =0 &amp; B &lt;&gt; 0
w: if -ve</v>
      </c>
      <c r="H359" s="48" t="e">
        <f t="shared" si="15"/>
        <v>#VALUE!</v>
      </c>
      <c r="I359" t="b">
        <f t="shared" si="16"/>
        <v>1</v>
      </c>
      <c r="K359" t="b">
        <f t="shared" si="17"/>
        <v>0</v>
      </c>
      <c r="L359" t="s">
        <v>48</v>
      </c>
    </row>
    <row r="360" spans="1:12" x14ac:dyDescent="0.2">
      <c r="A360" t="s">
        <v>199</v>
      </c>
      <c r="B360">
        <v>129</v>
      </c>
      <c r="C360">
        <v>16</v>
      </c>
      <c r="D360" t="s">
        <v>137</v>
      </c>
      <c r="E360" t="s">
        <v>412</v>
      </c>
      <c r="F360" s="48">
        <v>0</v>
      </c>
      <c r="G360" s="48" t="str">
        <f>IF(ISBLANK('312'!N34),"",'312'!N34)</f>
        <v>w: if &gt; H + I
w: if -ve</v>
      </c>
      <c r="H360" s="48" t="e">
        <f t="shared" si="15"/>
        <v>#VALUE!</v>
      </c>
      <c r="I360" t="b">
        <f t="shared" si="16"/>
        <v>1</v>
      </c>
      <c r="K360" t="b">
        <f t="shared" si="17"/>
        <v>0</v>
      </c>
      <c r="L360" t="s">
        <v>48</v>
      </c>
    </row>
    <row r="361" spans="1:12" x14ac:dyDescent="0.2">
      <c r="A361" t="s">
        <v>199</v>
      </c>
      <c r="B361">
        <v>130</v>
      </c>
      <c r="C361">
        <v>16</v>
      </c>
      <c r="D361" t="s">
        <v>137</v>
      </c>
      <c r="E361" t="s">
        <v>413</v>
      </c>
      <c r="F361" s="48">
        <v>0</v>
      </c>
      <c r="G361" s="48" t="str">
        <f>IF(ISBLANK('312'!O34),"",'312'!O34)</f>
        <v>w: if =0 &amp; D &lt;&gt; 0
w: if -ve</v>
      </c>
      <c r="H361" s="48" t="e">
        <f t="shared" si="15"/>
        <v>#VALUE!</v>
      </c>
      <c r="I361" t="b">
        <f t="shared" si="16"/>
        <v>1</v>
      </c>
      <c r="K361" t="b">
        <f t="shared" si="17"/>
        <v>0</v>
      </c>
      <c r="L361" t="s">
        <v>48</v>
      </c>
    </row>
    <row r="362" spans="1:12" x14ac:dyDescent="0.2">
      <c r="A362" t="s">
        <v>199</v>
      </c>
      <c r="B362">
        <v>131</v>
      </c>
      <c r="C362">
        <v>16</v>
      </c>
      <c r="D362" t="s">
        <v>137</v>
      </c>
      <c r="E362" t="s">
        <v>414</v>
      </c>
      <c r="F362" s="48">
        <v>0</v>
      </c>
      <c r="G362" s="48" t="str">
        <f>IF(ISBLANK('312'!P34),"",'312'!P34)</f>
        <v>w: if =0 &amp; E &lt;&gt; 0
w: if -ve</v>
      </c>
      <c r="H362" s="48" t="e">
        <f t="shared" si="15"/>
        <v>#VALUE!</v>
      </c>
      <c r="I362" t="b">
        <f t="shared" si="16"/>
        <v>1</v>
      </c>
      <c r="K362" t="b">
        <f t="shared" si="17"/>
        <v>0</v>
      </c>
      <c r="L362" t="s">
        <v>48</v>
      </c>
    </row>
    <row r="363" spans="1:12" x14ac:dyDescent="0.2">
      <c r="A363" t="s">
        <v>199</v>
      </c>
      <c r="B363">
        <v>132</v>
      </c>
      <c r="C363">
        <v>16</v>
      </c>
      <c r="D363" t="s">
        <v>137</v>
      </c>
      <c r="E363" t="s">
        <v>415</v>
      </c>
      <c r="F363" s="48">
        <v>0</v>
      </c>
      <c r="G363" s="48" t="str">
        <f>IF(ISBLANK('312'!Q34),"",'312'!Q34)</f>
        <v>w: if &gt; K minus L
w: if -ve</v>
      </c>
      <c r="H363" s="48" t="e">
        <f t="shared" si="15"/>
        <v>#VALUE!</v>
      </c>
      <c r="I363" t="b">
        <f t="shared" si="16"/>
        <v>1</v>
      </c>
      <c r="K363" t="b">
        <f t="shared" si="17"/>
        <v>0</v>
      </c>
      <c r="L363" t="s">
        <v>48</v>
      </c>
    </row>
    <row r="364" spans="1:12" x14ac:dyDescent="0.2">
      <c r="A364" t="s">
        <v>199</v>
      </c>
      <c r="B364">
        <v>133</v>
      </c>
      <c r="C364">
        <v>16</v>
      </c>
      <c r="D364" t="s">
        <v>137</v>
      </c>
      <c r="E364" t="s">
        <v>416</v>
      </c>
      <c r="F364" s="48">
        <v>0</v>
      </c>
      <c r="G364" s="48" t="str">
        <f>IF(ISBLANK('312'!R34),"",'312'!R34)</f>
        <v>w: if -ve</v>
      </c>
      <c r="H364" s="48" t="e">
        <f t="shared" si="15"/>
        <v>#VALUE!</v>
      </c>
      <c r="I364" t="b">
        <f t="shared" si="16"/>
        <v>1</v>
      </c>
      <c r="K364" t="b">
        <f t="shared" si="17"/>
        <v>0</v>
      </c>
      <c r="L364" t="s">
        <v>48</v>
      </c>
    </row>
    <row r="365" spans="1:12" x14ac:dyDescent="0.2">
      <c r="A365" t="s">
        <v>199</v>
      </c>
      <c r="B365">
        <v>135</v>
      </c>
      <c r="C365">
        <v>16</v>
      </c>
      <c r="D365" t="s">
        <v>137</v>
      </c>
      <c r="E365" t="s">
        <v>417</v>
      </c>
      <c r="F365" s="48">
        <v>0</v>
      </c>
      <c r="G365" s="48" t="str">
        <f>IF(ISBLANK('312'!T34),"",'312'!T34)</f>
        <v/>
      </c>
      <c r="H365" s="48" t="e">
        <f t="shared" si="15"/>
        <v>#VALUE!</v>
      </c>
      <c r="I365" t="b">
        <f t="shared" si="16"/>
        <v>1</v>
      </c>
      <c r="K365" t="b">
        <f t="shared" si="17"/>
        <v>0</v>
      </c>
      <c r="L365" t="s">
        <v>48</v>
      </c>
    </row>
    <row r="366" spans="1:12" x14ac:dyDescent="0.2">
      <c r="A366" t="s">
        <v>199</v>
      </c>
      <c r="B366">
        <v>120</v>
      </c>
      <c r="C366">
        <v>17</v>
      </c>
      <c r="D366" t="s">
        <v>140</v>
      </c>
      <c r="E366" t="s">
        <v>418</v>
      </c>
      <c r="F366" s="48">
        <v>0</v>
      </c>
      <c r="G366" s="48" t="str">
        <f>IF(ISBLANK('312'!E35),"",'312'!E35)</f>
        <v>w: if &lt; H
w: if -ve</v>
      </c>
      <c r="H366" s="48" t="e">
        <f t="shared" si="15"/>
        <v>#VALUE!</v>
      </c>
      <c r="I366" t="b">
        <f t="shared" si="16"/>
        <v>1</v>
      </c>
      <c r="K366" t="b">
        <f t="shared" si="17"/>
        <v>0</v>
      </c>
      <c r="L366" t="s">
        <v>48</v>
      </c>
    </row>
    <row r="367" spans="1:12" x14ac:dyDescent="0.2">
      <c r="A367" t="s">
        <v>199</v>
      </c>
      <c r="B367">
        <v>121</v>
      </c>
      <c r="C367">
        <v>17</v>
      </c>
      <c r="D367" t="s">
        <v>140</v>
      </c>
      <c r="E367" t="s">
        <v>419</v>
      </c>
      <c r="F367" s="48">
        <v>0</v>
      </c>
      <c r="G367" s="48" t="str">
        <f>IF(ISBLANK('312'!F35),"",'312'!F35)</f>
        <v>w: if &lt; I
w: if -ve</v>
      </c>
      <c r="H367" s="48" t="e">
        <f t="shared" si="15"/>
        <v>#VALUE!</v>
      </c>
      <c r="I367" t="b">
        <f t="shared" si="16"/>
        <v>1</v>
      </c>
      <c r="K367" t="b">
        <f t="shared" si="17"/>
        <v>0</v>
      </c>
      <c r="L367" t="s">
        <v>48</v>
      </c>
    </row>
    <row r="368" spans="1:12" x14ac:dyDescent="0.2">
      <c r="A368" t="s">
        <v>199</v>
      </c>
      <c r="B368">
        <v>122</v>
      </c>
      <c r="C368">
        <v>17</v>
      </c>
      <c r="D368" t="s">
        <v>140</v>
      </c>
      <c r="E368" t="s">
        <v>420</v>
      </c>
      <c r="F368" s="48">
        <v>0</v>
      </c>
      <c r="G368" s="48" t="str">
        <f>IF(ISBLANK('312'!G35),"",'312'!G35)</f>
        <v xml:space="preserve"> w: if &gt; A + B
w: if -ve</v>
      </c>
      <c r="H368" s="48" t="e">
        <f t="shared" si="15"/>
        <v>#VALUE!</v>
      </c>
      <c r="I368" t="b">
        <f t="shared" si="16"/>
        <v>1</v>
      </c>
      <c r="K368" t="b">
        <f t="shared" si="17"/>
        <v>0</v>
      </c>
      <c r="L368" t="s">
        <v>48</v>
      </c>
    </row>
    <row r="369" spans="1:12" x14ac:dyDescent="0.2">
      <c r="A369" t="s">
        <v>199</v>
      </c>
      <c r="B369">
        <v>123</v>
      </c>
      <c r="C369">
        <v>17</v>
      </c>
      <c r="D369" t="s">
        <v>140</v>
      </c>
      <c r="E369" t="s">
        <v>421</v>
      </c>
      <c r="F369" s="48">
        <v>0</v>
      </c>
      <c r="G369" s="48" t="str">
        <f>IF(ISBLANK('312'!H35),"",'312'!H35)</f>
        <v>w: if &lt; K
w: if -ve</v>
      </c>
      <c r="H369" s="48" t="e">
        <f t="shared" si="15"/>
        <v>#VALUE!</v>
      </c>
      <c r="I369" t="b">
        <f t="shared" si="16"/>
        <v>1</v>
      </c>
      <c r="K369" t="b">
        <f t="shared" si="17"/>
        <v>0</v>
      </c>
      <c r="L369" t="s">
        <v>48</v>
      </c>
    </row>
    <row r="370" spans="1:12" x14ac:dyDescent="0.2">
      <c r="A370" t="s">
        <v>199</v>
      </c>
      <c r="B370">
        <v>124</v>
      </c>
      <c r="C370">
        <v>17</v>
      </c>
      <c r="D370" t="s">
        <v>140</v>
      </c>
      <c r="E370" t="s">
        <v>422</v>
      </c>
      <c r="F370" s="48">
        <v>0</v>
      </c>
      <c r="G370" s="48" t="str">
        <f>IF(ISBLANK('312'!I35),"",'312'!I35)</f>
        <v>w: if &lt; L
w: if -ve</v>
      </c>
      <c r="H370" s="48" t="e">
        <f t="shared" si="15"/>
        <v>#VALUE!</v>
      </c>
      <c r="I370" t="b">
        <f t="shared" si="16"/>
        <v>1</v>
      </c>
      <c r="K370" t="b">
        <f t="shared" si="17"/>
        <v>0</v>
      </c>
      <c r="L370" t="s">
        <v>48</v>
      </c>
    </row>
    <row r="371" spans="1:12" x14ac:dyDescent="0.2">
      <c r="A371" t="s">
        <v>199</v>
      </c>
      <c r="B371">
        <v>125</v>
      </c>
      <c r="C371">
        <v>17</v>
      </c>
      <c r="D371" t="s">
        <v>140</v>
      </c>
      <c r="E371" t="s">
        <v>423</v>
      </c>
      <c r="F371" s="48">
        <v>0</v>
      </c>
      <c r="G371" s="48" t="str">
        <f>IF(ISBLANK('312'!J35),"",'312'!J35)</f>
        <v>w: if &gt; D minus E
w: if -ve</v>
      </c>
      <c r="H371" s="48" t="e">
        <f t="shared" si="15"/>
        <v>#VALUE!</v>
      </c>
      <c r="I371" t="b">
        <f t="shared" si="16"/>
        <v>1</v>
      </c>
      <c r="K371" t="b">
        <f t="shared" si="17"/>
        <v>0</v>
      </c>
      <c r="L371" t="s">
        <v>48</v>
      </c>
    </row>
    <row r="372" spans="1:12" x14ac:dyDescent="0.2">
      <c r="A372" t="s">
        <v>199</v>
      </c>
      <c r="B372">
        <v>127</v>
      </c>
      <c r="C372">
        <v>17</v>
      </c>
      <c r="D372" t="s">
        <v>140</v>
      </c>
      <c r="E372" t="s">
        <v>424</v>
      </c>
      <c r="F372" s="48">
        <v>0</v>
      </c>
      <c r="G372" s="48" t="str">
        <f>IF(ISBLANK('312'!L35),"",'312'!L35)</f>
        <v>w: if =0 &amp; A &lt;&gt; 0
w: if -ve</v>
      </c>
      <c r="H372" s="48" t="e">
        <f t="shared" si="15"/>
        <v>#VALUE!</v>
      </c>
      <c r="I372" t="b">
        <f t="shared" si="16"/>
        <v>1</v>
      </c>
      <c r="K372" t="b">
        <f t="shared" si="17"/>
        <v>0</v>
      </c>
      <c r="L372" t="s">
        <v>48</v>
      </c>
    </row>
    <row r="373" spans="1:12" x14ac:dyDescent="0.2">
      <c r="A373" t="s">
        <v>199</v>
      </c>
      <c r="B373">
        <v>128</v>
      </c>
      <c r="C373">
        <v>17</v>
      </c>
      <c r="D373" t="s">
        <v>140</v>
      </c>
      <c r="E373" t="s">
        <v>425</v>
      </c>
      <c r="F373" s="48">
        <v>0</v>
      </c>
      <c r="G373" s="48" t="str">
        <f>IF(ISBLANK('312'!M35),"",'312'!M35)</f>
        <v>w: if =0 &amp; B &lt;&gt; 0
w: if -ve</v>
      </c>
      <c r="H373" s="48" t="e">
        <f t="shared" si="15"/>
        <v>#VALUE!</v>
      </c>
      <c r="I373" t="b">
        <f t="shared" si="16"/>
        <v>1</v>
      </c>
      <c r="K373" t="b">
        <f t="shared" si="17"/>
        <v>0</v>
      </c>
      <c r="L373" t="s">
        <v>48</v>
      </c>
    </row>
    <row r="374" spans="1:12" x14ac:dyDescent="0.2">
      <c r="A374" t="s">
        <v>199</v>
      </c>
      <c r="B374">
        <v>129</v>
      </c>
      <c r="C374">
        <v>17</v>
      </c>
      <c r="D374" t="s">
        <v>140</v>
      </c>
      <c r="E374" t="s">
        <v>426</v>
      </c>
      <c r="F374" s="48">
        <v>0</v>
      </c>
      <c r="G374" s="48" t="str">
        <f>IF(ISBLANK('312'!N35),"",'312'!N35)</f>
        <v>w: if &gt; H + I
w: if -ve</v>
      </c>
      <c r="H374" s="48" t="e">
        <f t="shared" si="15"/>
        <v>#VALUE!</v>
      </c>
      <c r="I374" t="b">
        <f t="shared" si="16"/>
        <v>1</v>
      </c>
      <c r="K374" t="b">
        <f t="shared" si="17"/>
        <v>0</v>
      </c>
      <c r="L374" t="s">
        <v>48</v>
      </c>
    </row>
    <row r="375" spans="1:12" x14ac:dyDescent="0.2">
      <c r="A375" t="s">
        <v>199</v>
      </c>
      <c r="B375">
        <v>130</v>
      </c>
      <c r="C375">
        <v>17</v>
      </c>
      <c r="D375" t="s">
        <v>140</v>
      </c>
      <c r="E375" t="s">
        <v>427</v>
      </c>
      <c r="F375" s="48">
        <v>0</v>
      </c>
      <c r="G375" s="48" t="str">
        <f>IF(ISBLANK('312'!O35),"",'312'!O35)</f>
        <v>w: if =0 &amp; D &lt;&gt; 0
w: if -ve</v>
      </c>
      <c r="H375" s="48" t="e">
        <f t="shared" si="15"/>
        <v>#VALUE!</v>
      </c>
      <c r="I375" t="b">
        <f t="shared" si="16"/>
        <v>1</v>
      </c>
      <c r="K375" t="b">
        <f t="shared" si="17"/>
        <v>0</v>
      </c>
      <c r="L375" t="s">
        <v>48</v>
      </c>
    </row>
    <row r="376" spans="1:12" x14ac:dyDescent="0.2">
      <c r="A376" t="s">
        <v>199</v>
      </c>
      <c r="B376">
        <v>131</v>
      </c>
      <c r="C376">
        <v>17</v>
      </c>
      <c r="D376" t="s">
        <v>140</v>
      </c>
      <c r="E376" t="s">
        <v>428</v>
      </c>
      <c r="F376" s="48">
        <v>0</v>
      </c>
      <c r="G376" s="48" t="str">
        <f>IF(ISBLANK('312'!P35),"",'312'!P35)</f>
        <v>w: if =0 &amp; E &lt;&gt; 0
w: if -ve</v>
      </c>
      <c r="H376" s="48" t="e">
        <f t="shared" si="15"/>
        <v>#VALUE!</v>
      </c>
      <c r="I376" t="b">
        <f t="shared" si="16"/>
        <v>1</v>
      </c>
      <c r="K376" t="b">
        <f t="shared" si="17"/>
        <v>0</v>
      </c>
      <c r="L376" t="s">
        <v>48</v>
      </c>
    </row>
    <row r="377" spans="1:12" x14ac:dyDescent="0.2">
      <c r="A377" t="s">
        <v>199</v>
      </c>
      <c r="B377">
        <v>132</v>
      </c>
      <c r="C377">
        <v>17</v>
      </c>
      <c r="D377" t="s">
        <v>140</v>
      </c>
      <c r="E377" t="s">
        <v>429</v>
      </c>
      <c r="F377" s="48">
        <v>0</v>
      </c>
      <c r="G377" s="48" t="str">
        <f>IF(ISBLANK('312'!Q35),"",'312'!Q35)</f>
        <v>w: if &gt; K minus L
w: if -ve</v>
      </c>
      <c r="H377" s="48" t="e">
        <f t="shared" si="15"/>
        <v>#VALUE!</v>
      </c>
      <c r="I377" t="b">
        <f t="shared" si="16"/>
        <v>1</v>
      </c>
      <c r="K377" t="b">
        <f t="shared" si="17"/>
        <v>0</v>
      </c>
      <c r="L377" t="s">
        <v>48</v>
      </c>
    </row>
    <row r="378" spans="1:12" x14ac:dyDescent="0.2">
      <c r="A378" t="s">
        <v>199</v>
      </c>
      <c r="B378">
        <v>133</v>
      </c>
      <c r="C378">
        <v>17</v>
      </c>
      <c r="D378" t="s">
        <v>140</v>
      </c>
      <c r="E378" t="s">
        <v>430</v>
      </c>
      <c r="F378" s="48">
        <v>0</v>
      </c>
      <c r="G378" s="48" t="str">
        <f>IF(ISBLANK('312'!R35),"",'312'!R35)</f>
        <v>w: if -ve</v>
      </c>
      <c r="H378" s="48" t="e">
        <f t="shared" si="15"/>
        <v>#VALUE!</v>
      </c>
      <c r="I378" t="b">
        <f t="shared" si="16"/>
        <v>1</v>
      </c>
      <c r="K378" t="b">
        <f t="shared" si="17"/>
        <v>0</v>
      </c>
      <c r="L378" t="s">
        <v>48</v>
      </c>
    </row>
    <row r="379" spans="1:12" x14ac:dyDescent="0.2">
      <c r="A379" t="s">
        <v>199</v>
      </c>
      <c r="B379">
        <v>135</v>
      </c>
      <c r="C379">
        <v>17</v>
      </c>
      <c r="D379" t="s">
        <v>140</v>
      </c>
      <c r="E379" t="s">
        <v>431</v>
      </c>
      <c r="F379" s="48">
        <v>0</v>
      </c>
      <c r="G379" s="48" t="str">
        <f>IF(ISBLANK('312'!T35),"",'312'!T35)</f>
        <v/>
      </c>
      <c r="H379" s="48" t="e">
        <f t="shared" si="15"/>
        <v>#VALUE!</v>
      </c>
      <c r="I379" t="b">
        <f t="shared" si="16"/>
        <v>1</v>
      </c>
      <c r="K379" t="b">
        <f t="shared" si="17"/>
        <v>0</v>
      </c>
      <c r="L379" t="s">
        <v>48</v>
      </c>
    </row>
    <row r="380" spans="1:12" x14ac:dyDescent="0.2">
      <c r="A380" t="s">
        <v>199</v>
      </c>
      <c r="B380">
        <v>120</v>
      </c>
      <c r="C380">
        <v>18</v>
      </c>
      <c r="D380" t="s">
        <v>143</v>
      </c>
      <c r="E380" t="s">
        <v>432</v>
      </c>
      <c r="F380" s="48">
        <v>0</v>
      </c>
      <c r="G380" s="48" t="str">
        <f>IF(ISBLANK('312'!E36),"",'312'!E36)</f>
        <v>w: if &lt; H
w: if -ve</v>
      </c>
      <c r="H380" s="48" t="e">
        <f t="shared" si="15"/>
        <v>#VALUE!</v>
      </c>
      <c r="I380" t="b">
        <f t="shared" si="16"/>
        <v>1</v>
      </c>
      <c r="K380" t="b">
        <f t="shared" si="17"/>
        <v>0</v>
      </c>
      <c r="L380" t="s">
        <v>48</v>
      </c>
    </row>
    <row r="381" spans="1:12" x14ac:dyDescent="0.2">
      <c r="A381" t="s">
        <v>199</v>
      </c>
      <c r="B381">
        <v>121</v>
      </c>
      <c r="C381">
        <v>18</v>
      </c>
      <c r="D381" t="s">
        <v>143</v>
      </c>
      <c r="E381" t="s">
        <v>433</v>
      </c>
      <c r="F381" s="48">
        <v>0</v>
      </c>
      <c r="G381" s="48" t="str">
        <f>IF(ISBLANK('312'!F36),"",'312'!F36)</f>
        <v>w: if &lt; I
w: if -ve</v>
      </c>
      <c r="H381" s="48" t="e">
        <f t="shared" si="15"/>
        <v>#VALUE!</v>
      </c>
      <c r="I381" t="b">
        <f t="shared" si="16"/>
        <v>1</v>
      </c>
      <c r="K381" t="b">
        <f t="shared" si="17"/>
        <v>0</v>
      </c>
      <c r="L381" t="s">
        <v>48</v>
      </c>
    </row>
    <row r="382" spans="1:12" x14ac:dyDescent="0.2">
      <c r="A382" t="s">
        <v>199</v>
      </c>
      <c r="B382">
        <v>122</v>
      </c>
      <c r="C382">
        <v>18</v>
      </c>
      <c r="D382" t="s">
        <v>143</v>
      </c>
      <c r="E382" t="s">
        <v>434</v>
      </c>
      <c r="F382" s="48">
        <v>0</v>
      </c>
      <c r="G382" s="48" t="str">
        <f>IF(ISBLANK('312'!G36),"",'312'!G36)</f>
        <v xml:space="preserve"> w: if &gt; A + B
w: if -ve</v>
      </c>
      <c r="H382" s="48" t="e">
        <f t="shared" si="15"/>
        <v>#VALUE!</v>
      </c>
      <c r="I382" t="b">
        <f t="shared" si="16"/>
        <v>1</v>
      </c>
      <c r="K382" t="b">
        <f t="shared" si="17"/>
        <v>0</v>
      </c>
      <c r="L382" t="s">
        <v>48</v>
      </c>
    </row>
    <row r="383" spans="1:12" x14ac:dyDescent="0.2">
      <c r="A383" t="s">
        <v>199</v>
      </c>
      <c r="B383">
        <v>123</v>
      </c>
      <c r="C383">
        <v>18</v>
      </c>
      <c r="D383" t="s">
        <v>143</v>
      </c>
      <c r="E383" t="s">
        <v>435</v>
      </c>
      <c r="F383" s="48">
        <v>0</v>
      </c>
      <c r="G383" s="48" t="str">
        <f>IF(ISBLANK('312'!H36),"",'312'!H36)</f>
        <v>w: if &lt; K
w: if -ve</v>
      </c>
      <c r="H383" s="48" t="e">
        <f t="shared" si="15"/>
        <v>#VALUE!</v>
      </c>
      <c r="I383" t="b">
        <f t="shared" si="16"/>
        <v>1</v>
      </c>
      <c r="K383" t="b">
        <f t="shared" si="17"/>
        <v>0</v>
      </c>
      <c r="L383" t="s">
        <v>48</v>
      </c>
    </row>
    <row r="384" spans="1:12" x14ac:dyDescent="0.2">
      <c r="A384" t="s">
        <v>199</v>
      </c>
      <c r="B384">
        <v>124</v>
      </c>
      <c r="C384">
        <v>18</v>
      </c>
      <c r="D384" t="s">
        <v>143</v>
      </c>
      <c r="E384" t="s">
        <v>436</v>
      </c>
      <c r="F384" s="48">
        <v>0</v>
      </c>
      <c r="G384" s="48" t="str">
        <f>IF(ISBLANK('312'!I36),"",'312'!I36)</f>
        <v>w: if &lt; L
w: if -ve</v>
      </c>
      <c r="H384" s="48" t="e">
        <f t="shared" si="15"/>
        <v>#VALUE!</v>
      </c>
      <c r="I384" t="b">
        <f t="shared" si="16"/>
        <v>1</v>
      </c>
      <c r="K384" t="b">
        <f t="shared" si="17"/>
        <v>0</v>
      </c>
      <c r="L384" t="s">
        <v>48</v>
      </c>
    </row>
    <row r="385" spans="1:12" x14ac:dyDescent="0.2">
      <c r="A385" t="s">
        <v>199</v>
      </c>
      <c r="B385">
        <v>125</v>
      </c>
      <c r="C385">
        <v>18</v>
      </c>
      <c r="D385" t="s">
        <v>143</v>
      </c>
      <c r="E385" t="s">
        <v>437</v>
      </c>
      <c r="F385" s="48">
        <v>0</v>
      </c>
      <c r="G385" s="48" t="str">
        <f>IF(ISBLANK('312'!J36),"",'312'!J36)</f>
        <v>w: if &gt; D minus E
w: if -ve</v>
      </c>
      <c r="H385" s="48" t="e">
        <f t="shared" si="15"/>
        <v>#VALUE!</v>
      </c>
      <c r="I385" t="b">
        <f t="shared" si="16"/>
        <v>1</v>
      </c>
      <c r="K385" t="b">
        <f t="shared" si="17"/>
        <v>0</v>
      </c>
      <c r="L385" t="s">
        <v>48</v>
      </c>
    </row>
    <row r="386" spans="1:12" x14ac:dyDescent="0.2">
      <c r="A386" t="s">
        <v>199</v>
      </c>
      <c r="B386">
        <v>127</v>
      </c>
      <c r="C386">
        <v>18</v>
      </c>
      <c r="D386" t="s">
        <v>143</v>
      </c>
      <c r="E386" t="s">
        <v>438</v>
      </c>
      <c r="F386" s="48">
        <v>0</v>
      </c>
      <c r="G386" s="48" t="str">
        <f>IF(ISBLANK('312'!L36),"",'312'!L36)</f>
        <v>w: if =0 &amp; A &lt;&gt; 0
w: if -ve</v>
      </c>
      <c r="H386" s="48" t="e">
        <f t="shared" si="15"/>
        <v>#VALUE!</v>
      </c>
      <c r="I386" t="b">
        <f t="shared" si="16"/>
        <v>1</v>
      </c>
      <c r="K386" t="b">
        <f t="shared" si="17"/>
        <v>0</v>
      </c>
      <c r="L386" t="s">
        <v>48</v>
      </c>
    </row>
    <row r="387" spans="1:12" x14ac:dyDescent="0.2">
      <c r="A387" t="s">
        <v>199</v>
      </c>
      <c r="B387">
        <v>128</v>
      </c>
      <c r="C387">
        <v>18</v>
      </c>
      <c r="D387" t="s">
        <v>143</v>
      </c>
      <c r="E387" t="s">
        <v>439</v>
      </c>
      <c r="F387" s="48">
        <v>0</v>
      </c>
      <c r="G387" s="48" t="str">
        <f>IF(ISBLANK('312'!M36),"",'312'!M36)</f>
        <v>w: if =0 &amp; B &lt;&gt; 0
w: if -ve</v>
      </c>
      <c r="H387" s="48" t="e">
        <f t="shared" si="15"/>
        <v>#VALUE!</v>
      </c>
      <c r="I387" t="b">
        <f t="shared" si="16"/>
        <v>1</v>
      </c>
      <c r="K387" t="b">
        <f t="shared" si="17"/>
        <v>0</v>
      </c>
      <c r="L387" t="s">
        <v>48</v>
      </c>
    </row>
    <row r="388" spans="1:12" x14ac:dyDescent="0.2">
      <c r="A388" t="s">
        <v>199</v>
      </c>
      <c r="B388">
        <v>129</v>
      </c>
      <c r="C388">
        <v>18</v>
      </c>
      <c r="D388" t="s">
        <v>143</v>
      </c>
      <c r="E388" t="s">
        <v>440</v>
      </c>
      <c r="F388" s="48">
        <v>0</v>
      </c>
      <c r="G388" s="48" t="str">
        <f>IF(ISBLANK('312'!N36),"",'312'!N36)</f>
        <v>w: if &gt; H + I
w: if -ve</v>
      </c>
      <c r="H388" s="48" t="e">
        <f t="shared" si="15"/>
        <v>#VALUE!</v>
      </c>
      <c r="I388" t="b">
        <f t="shared" si="16"/>
        <v>1</v>
      </c>
      <c r="K388" t="b">
        <f t="shared" si="17"/>
        <v>0</v>
      </c>
      <c r="L388" t="s">
        <v>48</v>
      </c>
    </row>
    <row r="389" spans="1:12" x14ac:dyDescent="0.2">
      <c r="A389" t="s">
        <v>199</v>
      </c>
      <c r="B389">
        <v>130</v>
      </c>
      <c r="C389">
        <v>18</v>
      </c>
      <c r="D389" t="s">
        <v>143</v>
      </c>
      <c r="E389" t="s">
        <v>441</v>
      </c>
      <c r="F389" s="48">
        <v>0</v>
      </c>
      <c r="G389" s="48" t="str">
        <f>IF(ISBLANK('312'!O36),"",'312'!O36)</f>
        <v>w: if =0 &amp; D &lt;&gt; 0
w: if -ve</v>
      </c>
      <c r="H389" s="48" t="e">
        <f t="shared" si="15"/>
        <v>#VALUE!</v>
      </c>
      <c r="I389" t="b">
        <f t="shared" si="16"/>
        <v>1</v>
      </c>
      <c r="K389" t="b">
        <f t="shared" si="17"/>
        <v>0</v>
      </c>
      <c r="L389" t="s">
        <v>48</v>
      </c>
    </row>
    <row r="390" spans="1:12" x14ac:dyDescent="0.2">
      <c r="A390" t="s">
        <v>199</v>
      </c>
      <c r="B390">
        <v>131</v>
      </c>
      <c r="C390">
        <v>18</v>
      </c>
      <c r="D390" t="s">
        <v>143</v>
      </c>
      <c r="E390" t="s">
        <v>442</v>
      </c>
      <c r="F390" s="48">
        <v>0</v>
      </c>
      <c r="G390" s="48" t="str">
        <f>IF(ISBLANK('312'!P36),"",'312'!P36)</f>
        <v>w: if =0 &amp; E &lt;&gt; 0
w: if -ve</v>
      </c>
      <c r="H390" s="48" t="e">
        <f t="shared" ref="H390:H453" si="18">G390-F390</f>
        <v>#VALUE!</v>
      </c>
      <c r="I390" t="b">
        <f t="shared" ref="I390:I453" si="19">ISERROR(H390)</f>
        <v>1</v>
      </c>
      <c r="K390" t="b">
        <f t="shared" ref="K390:K453" si="20">G390=F390</f>
        <v>0</v>
      </c>
      <c r="L390" t="s">
        <v>48</v>
      </c>
    </row>
    <row r="391" spans="1:12" x14ac:dyDescent="0.2">
      <c r="A391" t="s">
        <v>199</v>
      </c>
      <c r="B391">
        <v>132</v>
      </c>
      <c r="C391">
        <v>18</v>
      </c>
      <c r="D391" t="s">
        <v>143</v>
      </c>
      <c r="E391" t="s">
        <v>443</v>
      </c>
      <c r="F391" s="48">
        <v>0</v>
      </c>
      <c r="G391" s="48" t="str">
        <f>IF(ISBLANK('312'!Q36),"",'312'!Q36)</f>
        <v>w: if &gt; K minus L
w: if -ve</v>
      </c>
      <c r="H391" s="48" t="e">
        <f t="shared" si="18"/>
        <v>#VALUE!</v>
      </c>
      <c r="I391" t="b">
        <f t="shared" si="19"/>
        <v>1</v>
      </c>
      <c r="K391" t="b">
        <f t="shared" si="20"/>
        <v>0</v>
      </c>
      <c r="L391" t="s">
        <v>48</v>
      </c>
    </row>
    <row r="392" spans="1:12" x14ac:dyDescent="0.2">
      <c r="A392" t="s">
        <v>199</v>
      </c>
      <c r="B392">
        <v>133</v>
      </c>
      <c r="C392">
        <v>18</v>
      </c>
      <c r="D392" t="s">
        <v>143</v>
      </c>
      <c r="E392" t="s">
        <v>444</v>
      </c>
      <c r="F392" s="48">
        <v>0</v>
      </c>
      <c r="G392" s="48" t="str">
        <f>IF(ISBLANK('312'!R36),"",'312'!R36)</f>
        <v>w: if -ve</v>
      </c>
      <c r="H392" s="48" t="e">
        <f t="shared" si="18"/>
        <v>#VALUE!</v>
      </c>
      <c r="I392" t="b">
        <f t="shared" si="19"/>
        <v>1</v>
      </c>
      <c r="K392" t="b">
        <f t="shared" si="20"/>
        <v>0</v>
      </c>
      <c r="L392" t="s">
        <v>48</v>
      </c>
    </row>
    <row r="393" spans="1:12" x14ac:dyDescent="0.2">
      <c r="A393" t="s">
        <v>199</v>
      </c>
      <c r="B393">
        <v>135</v>
      </c>
      <c r="C393">
        <v>18</v>
      </c>
      <c r="D393" t="s">
        <v>143</v>
      </c>
      <c r="E393" t="s">
        <v>445</v>
      </c>
      <c r="F393" s="48">
        <v>0</v>
      </c>
      <c r="G393" s="48" t="str">
        <f>IF(ISBLANK('312'!T36),"",'312'!T36)</f>
        <v/>
      </c>
      <c r="H393" s="48" t="e">
        <f t="shared" si="18"/>
        <v>#VALUE!</v>
      </c>
      <c r="I393" t="b">
        <f t="shared" si="19"/>
        <v>1</v>
      </c>
      <c r="K393" t="b">
        <f t="shared" si="20"/>
        <v>0</v>
      </c>
      <c r="L393" t="s">
        <v>48</v>
      </c>
    </row>
    <row r="394" spans="1:12" x14ac:dyDescent="0.2">
      <c r="A394" t="s">
        <v>199</v>
      </c>
      <c r="B394">
        <v>120</v>
      </c>
      <c r="C394">
        <v>19</v>
      </c>
      <c r="D394" t="s">
        <v>146</v>
      </c>
      <c r="E394" t="s">
        <v>446</v>
      </c>
      <c r="F394" s="48">
        <v>0</v>
      </c>
      <c r="G394" s="48" t="str">
        <f>IF(ISBLANK('312'!E37),"",'312'!E37)</f>
        <v>w: if &lt; H
w: if -ve</v>
      </c>
      <c r="H394" s="48" t="e">
        <f t="shared" si="18"/>
        <v>#VALUE!</v>
      </c>
      <c r="I394" t="b">
        <f t="shared" si="19"/>
        <v>1</v>
      </c>
      <c r="K394" t="b">
        <f t="shared" si="20"/>
        <v>0</v>
      </c>
      <c r="L394" t="s">
        <v>48</v>
      </c>
    </row>
    <row r="395" spans="1:12" x14ac:dyDescent="0.2">
      <c r="A395" t="s">
        <v>199</v>
      </c>
      <c r="B395">
        <v>121</v>
      </c>
      <c r="C395">
        <v>19</v>
      </c>
      <c r="D395" t="s">
        <v>146</v>
      </c>
      <c r="E395" t="s">
        <v>447</v>
      </c>
      <c r="F395" s="48">
        <v>0</v>
      </c>
      <c r="G395" s="48" t="str">
        <f>IF(ISBLANK('312'!F37),"",'312'!F37)</f>
        <v>w: if &lt; I
w: if -ve</v>
      </c>
      <c r="H395" s="48" t="e">
        <f t="shared" si="18"/>
        <v>#VALUE!</v>
      </c>
      <c r="I395" t="b">
        <f t="shared" si="19"/>
        <v>1</v>
      </c>
      <c r="K395" t="b">
        <f t="shared" si="20"/>
        <v>0</v>
      </c>
      <c r="L395" t="s">
        <v>48</v>
      </c>
    </row>
    <row r="396" spans="1:12" x14ac:dyDescent="0.2">
      <c r="A396" t="s">
        <v>199</v>
      </c>
      <c r="B396">
        <v>122</v>
      </c>
      <c r="C396">
        <v>19</v>
      </c>
      <c r="D396" t="s">
        <v>146</v>
      </c>
      <c r="E396" t="s">
        <v>448</v>
      </c>
      <c r="F396" s="48">
        <v>0</v>
      </c>
      <c r="G396" s="48" t="str">
        <f>IF(ISBLANK('312'!G37),"",'312'!G37)</f>
        <v xml:space="preserve"> w: if &gt; A + B
w: if -ve</v>
      </c>
      <c r="H396" s="48" t="e">
        <f t="shared" si="18"/>
        <v>#VALUE!</v>
      </c>
      <c r="I396" t="b">
        <f t="shared" si="19"/>
        <v>1</v>
      </c>
      <c r="K396" t="b">
        <f t="shared" si="20"/>
        <v>0</v>
      </c>
      <c r="L396" t="s">
        <v>48</v>
      </c>
    </row>
    <row r="397" spans="1:12" x14ac:dyDescent="0.2">
      <c r="A397" t="s">
        <v>199</v>
      </c>
      <c r="B397">
        <v>123</v>
      </c>
      <c r="C397">
        <v>19</v>
      </c>
      <c r="D397" t="s">
        <v>146</v>
      </c>
      <c r="E397" t="s">
        <v>449</v>
      </c>
      <c r="F397" s="48">
        <v>0</v>
      </c>
      <c r="G397" s="48" t="str">
        <f>IF(ISBLANK('312'!H37),"",'312'!H37)</f>
        <v>w: if &lt; K
w: if -ve</v>
      </c>
      <c r="H397" s="48" t="e">
        <f t="shared" si="18"/>
        <v>#VALUE!</v>
      </c>
      <c r="I397" t="b">
        <f t="shared" si="19"/>
        <v>1</v>
      </c>
      <c r="K397" t="b">
        <f t="shared" si="20"/>
        <v>0</v>
      </c>
      <c r="L397" t="s">
        <v>48</v>
      </c>
    </row>
    <row r="398" spans="1:12" x14ac:dyDescent="0.2">
      <c r="A398" t="s">
        <v>199</v>
      </c>
      <c r="B398">
        <v>124</v>
      </c>
      <c r="C398">
        <v>19</v>
      </c>
      <c r="D398" t="s">
        <v>146</v>
      </c>
      <c r="E398" t="s">
        <v>450</v>
      </c>
      <c r="F398" s="48">
        <v>0</v>
      </c>
      <c r="G398" s="48" t="str">
        <f>IF(ISBLANK('312'!I37),"",'312'!I37)</f>
        <v>w: if &lt; L
w: if -ve</v>
      </c>
      <c r="H398" s="48" t="e">
        <f t="shared" si="18"/>
        <v>#VALUE!</v>
      </c>
      <c r="I398" t="b">
        <f t="shared" si="19"/>
        <v>1</v>
      </c>
      <c r="K398" t="b">
        <f t="shared" si="20"/>
        <v>0</v>
      </c>
      <c r="L398" t="s">
        <v>48</v>
      </c>
    </row>
    <row r="399" spans="1:12" x14ac:dyDescent="0.2">
      <c r="A399" t="s">
        <v>199</v>
      </c>
      <c r="B399">
        <v>125</v>
      </c>
      <c r="C399">
        <v>19</v>
      </c>
      <c r="D399" t="s">
        <v>146</v>
      </c>
      <c r="E399" t="s">
        <v>451</v>
      </c>
      <c r="F399" s="48">
        <v>0</v>
      </c>
      <c r="G399" s="48" t="str">
        <f>IF(ISBLANK('312'!J37),"",'312'!J37)</f>
        <v>w: if &gt; D minus E
w: if -ve</v>
      </c>
      <c r="H399" s="48" t="e">
        <f t="shared" si="18"/>
        <v>#VALUE!</v>
      </c>
      <c r="I399" t="b">
        <f t="shared" si="19"/>
        <v>1</v>
      </c>
      <c r="K399" t="b">
        <f t="shared" si="20"/>
        <v>0</v>
      </c>
      <c r="L399" t="s">
        <v>48</v>
      </c>
    </row>
    <row r="400" spans="1:12" x14ac:dyDescent="0.2">
      <c r="A400" t="s">
        <v>199</v>
      </c>
      <c r="B400">
        <v>127</v>
      </c>
      <c r="C400">
        <v>19</v>
      </c>
      <c r="D400" t="s">
        <v>146</v>
      </c>
      <c r="E400" t="s">
        <v>452</v>
      </c>
      <c r="F400" s="48">
        <v>0</v>
      </c>
      <c r="G400" s="48" t="str">
        <f>IF(ISBLANK('312'!L37),"",'312'!L37)</f>
        <v>w: if =0 &amp; A &lt;&gt; 0
w: if -ve</v>
      </c>
      <c r="H400" s="48" t="e">
        <f t="shared" si="18"/>
        <v>#VALUE!</v>
      </c>
      <c r="I400" t="b">
        <f t="shared" si="19"/>
        <v>1</v>
      </c>
      <c r="K400" t="b">
        <f t="shared" si="20"/>
        <v>0</v>
      </c>
      <c r="L400" t="s">
        <v>48</v>
      </c>
    </row>
    <row r="401" spans="1:12" x14ac:dyDescent="0.2">
      <c r="A401" t="s">
        <v>199</v>
      </c>
      <c r="B401">
        <v>128</v>
      </c>
      <c r="C401">
        <v>19</v>
      </c>
      <c r="D401" t="s">
        <v>146</v>
      </c>
      <c r="E401" t="s">
        <v>453</v>
      </c>
      <c r="F401" s="48">
        <v>0</v>
      </c>
      <c r="G401" s="48" t="str">
        <f>IF(ISBLANK('312'!M37),"",'312'!M37)</f>
        <v>w: if =0 &amp; B &lt;&gt; 0
w: if -ve</v>
      </c>
      <c r="H401" s="48" t="e">
        <f t="shared" si="18"/>
        <v>#VALUE!</v>
      </c>
      <c r="I401" t="b">
        <f t="shared" si="19"/>
        <v>1</v>
      </c>
      <c r="K401" t="b">
        <f t="shared" si="20"/>
        <v>0</v>
      </c>
      <c r="L401" t="s">
        <v>48</v>
      </c>
    </row>
    <row r="402" spans="1:12" x14ac:dyDescent="0.2">
      <c r="A402" t="s">
        <v>199</v>
      </c>
      <c r="B402">
        <v>129</v>
      </c>
      <c r="C402">
        <v>19</v>
      </c>
      <c r="D402" t="s">
        <v>146</v>
      </c>
      <c r="E402" t="s">
        <v>454</v>
      </c>
      <c r="F402" s="48">
        <v>0</v>
      </c>
      <c r="G402" s="48" t="str">
        <f>IF(ISBLANK('312'!N37),"",'312'!N37)</f>
        <v>w: if &gt; H + I
w: if -ve</v>
      </c>
      <c r="H402" s="48" t="e">
        <f t="shared" si="18"/>
        <v>#VALUE!</v>
      </c>
      <c r="I402" t="b">
        <f t="shared" si="19"/>
        <v>1</v>
      </c>
      <c r="K402" t="b">
        <f t="shared" si="20"/>
        <v>0</v>
      </c>
      <c r="L402" t="s">
        <v>48</v>
      </c>
    </row>
    <row r="403" spans="1:12" x14ac:dyDescent="0.2">
      <c r="A403" t="s">
        <v>199</v>
      </c>
      <c r="B403">
        <v>130</v>
      </c>
      <c r="C403">
        <v>19</v>
      </c>
      <c r="D403" t="s">
        <v>146</v>
      </c>
      <c r="E403" t="s">
        <v>455</v>
      </c>
      <c r="F403" s="48">
        <v>0</v>
      </c>
      <c r="G403" s="48" t="str">
        <f>IF(ISBLANK('312'!O37),"",'312'!O37)</f>
        <v>w: if =0 &amp; D &lt;&gt; 0
w: if -ve</v>
      </c>
      <c r="H403" s="48" t="e">
        <f t="shared" si="18"/>
        <v>#VALUE!</v>
      </c>
      <c r="I403" t="b">
        <f t="shared" si="19"/>
        <v>1</v>
      </c>
      <c r="K403" t="b">
        <f t="shared" si="20"/>
        <v>0</v>
      </c>
      <c r="L403" t="s">
        <v>48</v>
      </c>
    </row>
    <row r="404" spans="1:12" x14ac:dyDescent="0.2">
      <c r="A404" t="s">
        <v>199</v>
      </c>
      <c r="B404">
        <v>131</v>
      </c>
      <c r="C404">
        <v>19</v>
      </c>
      <c r="D404" t="s">
        <v>146</v>
      </c>
      <c r="E404" t="s">
        <v>456</v>
      </c>
      <c r="F404" s="48">
        <v>0</v>
      </c>
      <c r="G404" s="48" t="str">
        <f>IF(ISBLANK('312'!P37),"",'312'!P37)</f>
        <v>w: if =0 &amp; E &lt;&gt; 0
w: if -ve</v>
      </c>
      <c r="H404" s="48" t="e">
        <f t="shared" si="18"/>
        <v>#VALUE!</v>
      </c>
      <c r="I404" t="b">
        <f t="shared" si="19"/>
        <v>1</v>
      </c>
      <c r="K404" t="b">
        <f t="shared" si="20"/>
        <v>0</v>
      </c>
      <c r="L404" t="s">
        <v>48</v>
      </c>
    </row>
    <row r="405" spans="1:12" x14ac:dyDescent="0.2">
      <c r="A405" t="s">
        <v>199</v>
      </c>
      <c r="B405">
        <v>132</v>
      </c>
      <c r="C405">
        <v>19</v>
      </c>
      <c r="D405" t="s">
        <v>146</v>
      </c>
      <c r="E405" t="s">
        <v>457</v>
      </c>
      <c r="F405" s="48">
        <v>0</v>
      </c>
      <c r="G405" s="48" t="str">
        <f>IF(ISBLANK('312'!Q37),"",'312'!Q37)</f>
        <v>w: if &gt; K minus L
w: if -ve</v>
      </c>
      <c r="H405" s="48" t="e">
        <f t="shared" si="18"/>
        <v>#VALUE!</v>
      </c>
      <c r="I405" t="b">
        <f t="shared" si="19"/>
        <v>1</v>
      </c>
      <c r="K405" t="b">
        <f t="shared" si="20"/>
        <v>0</v>
      </c>
      <c r="L405" t="s">
        <v>48</v>
      </c>
    </row>
    <row r="406" spans="1:12" x14ac:dyDescent="0.2">
      <c r="A406" t="s">
        <v>199</v>
      </c>
      <c r="B406">
        <v>133</v>
      </c>
      <c r="C406">
        <v>19</v>
      </c>
      <c r="D406" t="s">
        <v>146</v>
      </c>
      <c r="E406" t="s">
        <v>458</v>
      </c>
      <c r="F406" s="48">
        <v>0</v>
      </c>
      <c r="G406" s="48" t="str">
        <f>IF(ISBLANK('312'!R37),"",'312'!R37)</f>
        <v>w: if -ve</v>
      </c>
      <c r="H406" s="48" t="e">
        <f t="shared" si="18"/>
        <v>#VALUE!</v>
      </c>
      <c r="I406" t="b">
        <f t="shared" si="19"/>
        <v>1</v>
      </c>
      <c r="K406" t="b">
        <f t="shared" si="20"/>
        <v>0</v>
      </c>
      <c r="L406" t="s">
        <v>48</v>
      </c>
    </row>
    <row r="407" spans="1:12" x14ac:dyDescent="0.2">
      <c r="A407" t="s">
        <v>199</v>
      </c>
      <c r="B407">
        <v>135</v>
      </c>
      <c r="C407">
        <v>19</v>
      </c>
      <c r="D407" t="s">
        <v>146</v>
      </c>
      <c r="E407" t="s">
        <v>459</v>
      </c>
      <c r="F407" s="48">
        <v>0</v>
      </c>
      <c r="G407" s="48" t="str">
        <f>IF(ISBLANK('312'!T37),"",'312'!T37)</f>
        <v/>
      </c>
      <c r="H407" s="48" t="e">
        <f t="shared" si="18"/>
        <v>#VALUE!</v>
      </c>
      <c r="I407" t="b">
        <f t="shared" si="19"/>
        <v>1</v>
      </c>
      <c r="K407" t="b">
        <f t="shared" si="20"/>
        <v>0</v>
      </c>
      <c r="L407" t="s">
        <v>48</v>
      </c>
    </row>
    <row r="408" spans="1:12" x14ac:dyDescent="0.2">
      <c r="A408" t="s">
        <v>199</v>
      </c>
      <c r="B408">
        <v>120</v>
      </c>
      <c r="C408">
        <v>20</v>
      </c>
      <c r="D408" t="s">
        <v>149</v>
      </c>
      <c r="E408" t="s">
        <v>460</v>
      </c>
      <c r="F408" s="48">
        <v>0</v>
      </c>
      <c r="G408" s="48" t="str">
        <f>IF(ISBLANK('312'!E38),"",'312'!E38)</f>
        <v>w: if &lt; H
w: if -ve</v>
      </c>
      <c r="H408" s="48" t="e">
        <f t="shared" si="18"/>
        <v>#VALUE!</v>
      </c>
      <c r="I408" t="b">
        <f t="shared" si="19"/>
        <v>1</v>
      </c>
      <c r="K408" t="b">
        <f t="shared" si="20"/>
        <v>0</v>
      </c>
      <c r="L408" t="s">
        <v>48</v>
      </c>
    </row>
    <row r="409" spans="1:12" x14ac:dyDescent="0.2">
      <c r="A409" t="s">
        <v>199</v>
      </c>
      <c r="B409">
        <v>121</v>
      </c>
      <c r="C409">
        <v>20</v>
      </c>
      <c r="D409" t="s">
        <v>149</v>
      </c>
      <c r="E409" t="s">
        <v>461</v>
      </c>
      <c r="F409" s="48">
        <v>0</v>
      </c>
      <c r="G409" s="48" t="str">
        <f>IF(ISBLANK('312'!F38),"",'312'!F38)</f>
        <v>w: if &lt; I
w: if -ve</v>
      </c>
      <c r="H409" s="48" t="e">
        <f t="shared" si="18"/>
        <v>#VALUE!</v>
      </c>
      <c r="I409" t="b">
        <f t="shared" si="19"/>
        <v>1</v>
      </c>
      <c r="K409" t="b">
        <f t="shared" si="20"/>
        <v>0</v>
      </c>
      <c r="L409" t="s">
        <v>48</v>
      </c>
    </row>
    <row r="410" spans="1:12" x14ac:dyDescent="0.2">
      <c r="A410" t="s">
        <v>199</v>
      </c>
      <c r="B410">
        <v>122</v>
      </c>
      <c r="C410">
        <v>20</v>
      </c>
      <c r="D410" t="s">
        <v>149</v>
      </c>
      <c r="E410" t="s">
        <v>462</v>
      </c>
      <c r="F410" s="48">
        <v>0</v>
      </c>
      <c r="G410" s="48" t="str">
        <f>IF(ISBLANK('312'!G38),"",'312'!G38)</f>
        <v xml:space="preserve"> w: if &gt; A + B
w: if -ve</v>
      </c>
      <c r="H410" s="48" t="e">
        <f t="shared" si="18"/>
        <v>#VALUE!</v>
      </c>
      <c r="I410" t="b">
        <f t="shared" si="19"/>
        <v>1</v>
      </c>
      <c r="K410" t="b">
        <f t="shared" si="20"/>
        <v>0</v>
      </c>
      <c r="L410" t="s">
        <v>48</v>
      </c>
    </row>
    <row r="411" spans="1:12" x14ac:dyDescent="0.2">
      <c r="A411" t="s">
        <v>199</v>
      </c>
      <c r="B411">
        <v>123</v>
      </c>
      <c r="C411">
        <v>20</v>
      </c>
      <c r="D411" t="s">
        <v>149</v>
      </c>
      <c r="E411" t="s">
        <v>463</v>
      </c>
      <c r="F411" s="48">
        <v>0</v>
      </c>
      <c r="G411" s="48" t="str">
        <f>IF(ISBLANK('312'!H38),"",'312'!H38)</f>
        <v>w: if &lt; K
w: if -ve</v>
      </c>
      <c r="H411" s="48" t="e">
        <f t="shared" si="18"/>
        <v>#VALUE!</v>
      </c>
      <c r="I411" t="b">
        <f t="shared" si="19"/>
        <v>1</v>
      </c>
      <c r="K411" t="b">
        <f t="shared" si="20"/>
        <v>0</v>
      </c>
      <c r="L411" t="s">
        <v>48</v>
      </c>
    </row>
    <row r="412" spans="1:12" x14ac:dyDescent="0.2">
      <c r="A412" t="s">
        <v>199</v>
      </c>
      <c r="B412">
        <v>124</v>
      </c>
      <c r="C412">
        <v>20</v>
      </c>
      <c r="D412" t="s">
        <v>149</v>
      </c>
      <c r="E412" t="s">
        <v>464</v>
      </c>
      <c r="F412" s="48">
        <v>0</v>
      </c>
      <c r="G412" s="48" t="str">
        <f>IF(ISBLANK('312'!I38),"",'312'!I38)</f>
        <v>w: if &lt; L
w: if -ve</v>
      </c>
      <c r="H412" s="48" t="e">
        <f t="shared" si="18"/>
        <v>#VALUE!</v>
      </c>
      <c r="I412" t="b">
        <f t="shared" si="19"/>
        <v>1</v>
      </c>
      <c r="K412" t="b">
        <f t="shared" si="20"/>
        <v>0</v>
      </c>
      <c r="L412" t="s">
        <v>48</v>
      </c>
    </row>
    <row r="413" spans="1:12" x14ac:dyDescent="0.2">
      <c r="A413" t="s">
        <v>199</v>
      </c>
      <c r="B413">
        <v>125</v>
      </c>
      <c r="C413">
        <v>20</v>
      </c>
      <c r="D413" t="s">
        <v>149</v>
      </c>
      <c r="E413" t="s">
        <v>465</v>
      </c>
      <c r="F413" s="48">
        <v>0</v>
      </c>
      <c r="G413" s="48" t="str">
        <f>IF(ISBLANK('312'!J38),"",'312'!J38)</f>
        <v>w: if &gt; D minus E
w: if -ve</v>
      </c>
      <c r="H413" s="48" t="e">
        <f t="shared" si="18"/>
        <v>#VALUE!</v>
      </c>
      <c r="I413" t="b">
        <f t="shared" si="19"/>
        <v>1</v>
      </c>
      <c r="K413" t="b">
        <f t="shared" si="20"/>
        <v>0</v>
      </c>
      <c r="L413" t="s">
        <v>48</v>
      </c>
    </row>
    <row r="414" spans="1:12" x14ac:dyDescent="0.2">
      <c r="A414" t="s">
        <v>199</v>
      </c>
      <c r="B414">
        <v>127</v>
      </c>
      <c r="C414">
        <v>20</v>
      </c>
      <c r="D414" t="s">
        <v>149</v>
      </c>
      <c r="E414" t="s">
        <v>466</v>
      </c>
      <c r="F414" s="48">
        <v>0</v>
      </c>
      <c r="G414" s="48" t="str">
        <f>IF(ISBLANK('312'!L38),"",'312'!L38)</f>
        <v>w: if =0 &amp; A &lt;&gt; 0
w: if -ve</v>
      </c>
      <c r="H414" s="48" t="e">
        <f t="shared" si="18"/>
        <v>#VALUE!</v>
      </c>
      <c r="I414" t="b">
        <f t="shared" si="19"/>
        <v>1</v>
      </c>
      <c r="K414" t="b">
        <f t="shared" si="20"/>
        <v>0</v>
      </c>
      <c r="L414" t="s">
        <v>48</v>
      </c>
    </row>
    <row r="415" spans="1:12" x14ac:dyDescent="0.2">
      <c r="A415" t="s">
        <v>199</v>
      </c>
      <c r="B415">
        <v>128</v>
      </c>
      <c r="C415">
        <v>20</v>
      </c>
      <c r="D415" t="s">
        <v>149</v>
      </c>
      <c r="E415" t="s">
        <v>467</v>
      </c>
      <c r="F415" s="48">
        <v>0</v>
      </c>
      <c r="G415" s="48" t="str">
        <f>IF(ISBLANK('312'!M38),"",'312'!M38)</f>
        <v>w: if =0 &amp; B &lt;&gt; 0
w: if -ve</v>
      </c>
      <c r="H415" s="48" t="e">
        <f t="shared" si="18"/>
        <v>#VALUE!</v>
      </c>
      <c r="I415" t="b">
        <f t="shared" si="19"/>
        <v>1</v>
      </c>
      <c r="K415" t="b">
        <f t="shared" si="20"/>
        <v>0</v>
      </c>
      <c r="L415" t="s">
        <v>48</v>
      </c>
    </row>
    <row r="416" spans="1:12" x14ac:dyDescent="0.2">
      <c r="A416" t="s">
        <v>199</v>
      </c>
      <c r="B416">
        <v>129</v>
      </c>
      <c r="C416">
        <v>20</v>
      </c>
      <c r="D416" t="s">
        <v>149</v>
      </c>
      <c r="E416" t="s">
        <v>468</v>
      </c>
      <c r="F416" s="48">
        <v>0</v>
      </c>
      <c r="G416" s="48" t="str">
        <f>IF(ISBLANK('312'!N38),"",'312'!N38)</f>
        <v>w: if &gt; H + I
w: if -ve</v>
      </c>
      <c r="H416" s="48" t="e">
        <f t="shared" si="18"/>
        <v>#VALUE!</v>
      </c>
      <c r="I416" t="b">
        <f t="shared" si="19"/>
        <v>1</v>
      </c>
      <c r="K416" t="b">
        <f t="shared" si="20"/>
        <v>0</v>
      </c>
      <c r="L416" t="s">
        <v>48</v>
      </c>
    </row>
    <row r="417" spans="1:12" x14ac:dyDescent="0.2">
      <c r="A417" t="s">
        <v>199</v>
      </c>
      <c r="B417">
        <v>130</v>
      </c>
      <c r="C417">
        <v>20</v>
      </c>
      <c r="D417" t="s">
        <v>149</v>
      </c>
      <c r="E417" t="s">
        <v>469</v>
      </c>
      <c r="F417" s="48">
        <v>0</v>
      </c>
      <c r="G417" s="48" t="str">
        <f>IF(ISBLANK('312'!O38),"",'312'!O38)</f>
        <v>w: if =0 &amp; D &lt;&gt; 0
w: if -ve</v>
      </c>
      <c r="H417" s="48" t="e">
        <f t="shared" si="18"/>
        <v>#VALUE!</v>
      </c>
      <c r="I417" t="b">
        <f t="shared" si="19"/>
        <v>1</v>
      </c>
      <c r="K417" t="b">
        <f t="shared" si="20"/>
        <v>0</v>
      </c>
      <c r="L417" t="s">
        <v>48</v>
      </c>
    </row>
    <row r="418" spans="1:12" x14ac:dyDescent="0.2">
      <c r="A418" t="s">
        <v>199</v>
      </c>
      <c r="B418">
        <v>131</v>
      </c>
      <c r="C418">
        <v>20</v>
      </c>
      <c r="D418" t="s">
        <v>149</v>
      </c>
      <c r="E418" t="s">
        <v>470</v>
      </c>
      <c r="F418" s="48">
        <v>0</v>
      </c>
      <c r="G418" s="48" t="str">
        <f>IF(ISBLANK('312'!P38),"",'312'!P38)</f>
        <v>w: if =0 &amp; E &lt;&gt; 0
w: if -ve</v>
      </c>
      <c r="H418" s="48" t="e">
        <f t="shared" si="18"/>
        <v>#VALUE!</v>
      </c>
      <c r="I418" t="b">
        <f t="shared" si="19"/>
        <v>1</v>
      </c>
      <c r="K418" t="b">
        <f t="shared" si="20"/>
        <v>0</v>
      </c>
      <c r="L418" t="s">
        <v>48</v>
      </c>
    </row>
    <row r="419" spans="1:12" x14ac:dyDescent="0.2">
      <c r="A419" t="s">
        <v>199</v>
      </c>
      <c r="B419">
        <v>132</v>
      </c>
      <c r="C419">
        <v>20</v>
      </c>
      <c r="D419" t="s">
        <v>149</v>
      </c>
      <c r="E419" t="s">
        <v>471</v>
      </c>
      <c r="F419" s="48">
        <v>0</v>
      </c>
      <c r="G419" s="48" t="str">
        <f>IF(ISBLANK('312'!Q38),"",'312'!Q38)</f>
        <v>w: if &gt; K minus L
w: if -ve</v>
      </c>
      <c r="H419" s="48" t="e">
        <f t="shared" si="18"/>
        <v>#VALUE!</v>
      </c>
      <c r="I419" t="b">
        <f t="shared" si="19"/>
        <v>1</v>
      </c>
      <c r="K419" t="b">
        <f t="shared" si="20"/>
        <v>0</v>
      </c>
      <c r="L419" t="s">
        <v>48</v>
      </c>
    </row>
    <row r="420" spans="1:12" x14ac:dyDescent="0.2">
      <c r="A420" t="s">
        <v>199</v>
      </c>
      <c r="B420">
        <v>133</v>
      </c>
      <c r="C420">
        <v>20</v>
      </c>
      <c r="D420" t="s">
        <v>149</v>
      </c>
      <c r="E420" t="s">
        <v>472</v>
      </c>
      <c r="F420" s="48">
        <v>0</v>
      </c>
      <c r="G420" s="48" t="str">
        <f>IF(ISBLANK('312'!R38),"",'312'!R38)</f>
        <v>w: if -ve</v>
      </c>
      <c r="H420" s="48" t="e">
        <f t="shared" si="18"/>
        <v>#VALUE!</v>
      </c>
      <c r="I420" t="b">
        <f t="shared" si="19"/>
        <v>1</v>
      </c>
      <c r="K420" t="b">
        <f t="shared" si="20"/>
        <v>0</v>
      </c>
      <c r="L420" t="s">
        <v>48</v>
      </c>
    </row>
    <row r="421" spans="1:12" x14ac:dyDescent="0.2">
      <c r="A421" t="s">
        <v>199</v>
      </c>
      <c r="B421">
        <v>135</v>
      </c>
      <c r="C421">
        <v>20</v>
      </c>
      <c r="D421" t="s">
        <v>149</v>
      </c>
      <c r="E421" t="s">
        <v>473</v>
      </c>
      <c r="F421" s="48">
        <v>0</v>
      </c>
      <c r="G421" s="48" t="str">
        <f>IF(ISBLANK('312'!T38),"",'312'!T38)</f>
        <v/>
      </c>
      <c r="H421" s="48" t="e">
        <f t="shared" si="18"/>
        <v>#VALUE!</v>
      </c>
      <c r="I421" t="b">
        <f t="shared" si="19"/>
        <v>1</v>
      </c>
      <c r="K421" t="b">
        <f t="shared" si="20"/>
        <v>0</v>
      </c>
      <c r="L421" t="s">
        <v>48</v>
      </c>
    </row>
    <row r="422" spans="1:12" x14ac:dyDescent="0.2">
      <c r="A422" t="s">
        <v>199</v>
      </c>
      <c r="B422">
        <v>120</v>
      </c>
      <c r="C422">
        <v>21</v>
      </c>
      <c r="D422" t="s">
        <v>152</v>
      </c>
      <c r="E422" t="s">
        <v>474</v>
      </c>
      <c r="F422" s="48">
        <v>0</v>
      </c>
      <c r="G422" s="48" t="str">
        <f>IF(ISBLANK('312'!E39),"",'312'!E39)</f>
        <v>w: if &lt; H
w: if -ve</v>
      </c>
      <c r="H422" s="48" t="e">
        <f t="shared" si="18"/>
        <v>#VALUE!</v>
      </c>
      <c r="I422" t="b">
        <f t="shared" si="19"/>
        <v>1</v>
      </c>
      <c r="K422" t="b">
        <f t="shared" si="20"/>
        <v>0</v>
      </c>
      <c r="L422" t="s">
        <v>48</v>
      </c>
    </row>
    <row r="423" spans="1:12" x14ac:dyDescent="0.2">
      <c r="A423" t="s">
        <v>199</v>
      </c>
      <c r="B423">
        <v>121</v>
      </c>
      <c r="C423">
        <v>21</v>
      </c>
      <c r="D423" t="s">
        <v>152</v>
      </c>
      <c r="E423" t="s">
        <v>475</v>
      </c>
      <c r="F423" s="48">
        <v>0</v>
      </c>
      <c r="G423" s="48" t="str">
        <f>IF(ISBLANK('312'!F39),"",'312'!F39)</f>
        <v>w: if &lt; I
w: if -ve</v>
      </c>
      <c r="H423" s="48" t="e">
        <f t="shared" si="18"/>
        <v>#VALUE!</v>
      </c>
      <c r="I423" t="b">
        <f t="shared" si="19"/>
        <v>1</v>
      </c>
      <c r="K423" t="b">
        <f t="shared" si="20"/>
        <v>0</v>
      </c>
      <c r="L423" t="s">
        <v>48</v>
      </c>
    </row>
    <row r="424" spans="1:12" x14ac:dyDescent="0.2">
      <c r="A424" t="s">
        <v>199</v>
      </c>
      <c r="B424">
        <v>122</v>
      </c>
      <c r="C424">
        <v>21</v>
      </c>
      <c r="D424" t="s">
        <v>152</v>
      </c>
      <c r="E424" t="s">
        <v>476</v>
      </c>
      <c r="F424" s="48">
        <v>0</v>
      </c>
      <c r="G424" s="48" t="str">
        <f>IF(ISBLANK('312'!G39),"",'312'!G39)</f>
        <v xml:space="preserve"> w: if &gt; A + B
w: if -ve</v>
      </c>
      <c r="H424" s="48" t="e">
        <f t="shared" si="18"/>
        <v>#VALUE!</v>
      </c>
      <c r="I424" t="b">
        <f t="shared" si="19"/>
        <v>1</v>
      </c>
      <c r="K424" t="b">
        <f t="shared" si="20"/>
        <v>0</v>
      </c>
      <c r="L424" t="s">
        <v>48</v>
      </c>
    </row>
    <row r="425" spans="1:12" x14ac:dyDescent="0.2">
      <c r="A425" t="s">
        <v>199</v>
      </c>
      <c r="B425">
        <v>123</v>
      </c>
      <c r="C425">
        <v>21</v>
      </c>
      <c r="D425" t="s">
        <v>152</v>
      </c>
      <c r="E425" t="s">
        <v>477</v>
      </c>
      <c r="F425" s="48">
        <v>0</v>
      </c>
      <c r="G425" s="48" t="str">
        <f>IF(ISBLANK('312'!H39),"",'312'!H39)</f>
        <v>w: if &lt; K
w: if -ve</v>
      </c>
      <c r="H425" s="48" t="e">
        <f t="shared" si="18"/>
        <v>#VALUE!</v>
      </c>
      <c r="I425" t="b">
        <f t="shared" si="19"/>
        <v>1</v>
      </c>
      <c r="K425" t="b">
        <f t="shared" si="20"/>
        <v>0</v>
      </c>
      <c r="L425" t="s">
        <v>48</v>
      </c>
    </row>
    <row r="426" spans="1:12" x14ac:dyDescent="0.2">
      <c r="A426" t="s">
        <v>199</v>
      </c>
      <c r="B426">
        <v>124</v>
      </c>
      <c r="C426">
        <v>21</v>
      </c>
      <c r="D426" t="s">
        <v>152</v>
      </c>
      <c r="E426" t="s">
        <v>478</v>
      </c>
      <c r="F426" s="48">
        <v>0</v>
      </c>
      <c r="G426" s="48" t="str">
        <f>IF(ISBLANK('312'!I39),"",'312'!I39)</f>
        <v>w: if &lt; L
w: if -ve</v>
      </c>
      <c r="H426" s="48" t="e">
        <f t="shared" si="18"/>
        <v>#VALUE!</v>
      </c>
      <c r="I426" t="b">
        <f t="shared" si="19"/>
        <v>1</v>
      </c>
      <c r="K426" t="b">
        <f t="shared" si="20"/>
        <v>0</v>
      </c>
      <c r="L426" t="s">
        <v>48</v>
      </c>
    </row>
    <row r="427" spans="1:12" x14ac:dyDescent="0.2">
      <c r="A427" t="s">
        <v>199</v>
      </c>
      <c r="B427">
        <v>125</v>
      </c>
      <c r="C427">
        <v>21</v>
      </c>
      <c r="D427" t="s">
        <v>152</v>
      </c>
      <c r="E427" t="s">
        <v>479</v>
      </c>
      <c r="F427" s="48">
        <v>0</v>
      </c>
      <c r="G427" s="48" t="str">
        <f>IF(ISBLANK('312'!J39),"",'312'!J39)</f>
        <v>w: if &gt; D minus E
w: if -ve</v>
      </c>
      <c r="H427" s="48" t="e">
        <f t="shared" si="18"/>
        <v>#VALUE!</v>
      </c>
      <c r="I427" t="b">
        <f t="shared" si="19"/>
        <v>1</v>
      </c>
      <c r="K427" t="b">
        <f t="shared" si="20"/>
        <v>0</v>
      </c>
      <c r="L427" t="s">
        <v>48</v>
      </c>
    </row>
    <row r="428" spans="1:12" x14ac:dyDescent="0.2">
      <c r="A428" t="s">
        <v>199</v>
      </c>
      <c r="B428">
        <v>127</v>
      </c>
      <c r="C428">
        <v>21</v>
      </c>
      <c r="D428" t="s">
        <v>152</v>
      </c>
      <c r="E428" t="s">
        <v>480</v>
      </c>
      <c r="F428" s="48">
        <v>0</v>
      </c>
      <c r="G428" s="48" t="str">
        <f>IF(ISBLANK('312'!L39),"",'312'!L39)</f>
        <v>w: if =0 &amp; A &lt;&gt; 0
w: if -ve</v>
      </c>
      <c r="H428" s="48" t="e">
        <f t="shared" si="18"/>
        <v>#VALUE!</v>
      </c>
      <c r="I428" t="b">
        <f t="shared" si="19"/>
        <v>1</v>
      </c>
      <c r="K428" t="b">
        <f t="shared" si="20"/>
        <v>0</v>
      </c>
      <c r="L428" t="s">
        <v>48</v>
      </c>
    </row>
    <row r="429" spans="1:12" x14ac:dyDescent="0.2">
      <c r="A429" t="s">
        <v>199</v>
      </c>
      <c r="B429">
        <v>128</v>
      </c>
      <c r="C429">
        <v>21</v>
      </c>
      <c r="D429" t="s">
        <v>152</v>
      </c>
      <c r="E429" t="s">
        <v>481</v>
      </c>
      <c r="F429" s="48">
        <v>0</v>
      </c>
      <c r="G429" s="48" t="str">
        <f>IF(ISBLANK('312'!M39),"",'312'!M39)</f>
        <v>w: if =0 &amp; B &lt;&gt; 0
w: if -ve</v>
      </c>
      <c r="H429" s="48" t="e">
        <f t="shared" si="18"/>
        <v>#VALUE!</v>
      </c>
      <c r="I429" t="b">
        <f t="shared" si="19"/>
        <v>1</v>
      </c>
      <c r="K429" t="b">
        <f t="shared" si="20"/>
        <v>0</v>
      </c>
      <c r="L429" t="s">
        <v>48</v>
      </c>
    </row>
    <row r="430" spans="1:12" x14ac:dyDescent="0.2">
      <c r="A430" t="s">
        <v>199</v>
      </c>
      <c r="B430">
        <v>129</v>
      </c>
      <c r="C430">
        <v>21</v>
      </c>
      <c r="D430" t="s">
        <v>152</v>
      </c>
      <c r="E430" t="s">
        <v>482</v>
      </c>
      <c r="F430" s="48">
        <v>0</v>
      </c>
      <c r="G430" s="48" t="str">
        <f>IF(ISBLANK('312'!N39),"",'312'!N39)</f>
        <v>w: if &gt; H + I
w: if -ve</v>
      </c>
      <c r="H430" s="48" t="e">
        <f t="shared" si="18"/>
        <v>#VALUE!</v>
      </c>
      <c r="I430" t="b">
        <f t="shared" si="19"/>
        <v>1</v>
      </c>
      <c r="K430" t="b">
        <f t="shared" si="20"/>
        <v>0</v>
      </c>
      <c r="L430" t="s">
        <v>48</v>
      </c>
    </row>
    <row r="431" spans="1:12" x14ac:dyDescent="0.2">
      <c r="A431" t="s">
        <v>199</v>
      </c>
      <c r="B431">
        <v>130</v>
      </c>
      <c r="C431">
        <v>21</v>
      </c>
      <c r="D431" t="s">
        <v>152</v>
      </c>
      <c r="E431" t="s">
        <v>483</v>
      </c>
      <c r="F431" s="48">
        <v>0</v>
      </c>
      <c r="G431" s="48" t="str">
        <f>IF(ISBLANK('312'!O39),"",'312'!O39)</f>
        <v>w: if =0 &amp; D &lt;&gt; 0
w: if -ve</v>
      </c>
      <c r="H431" s="48" t="e">
        <f t="shared" si="18"/>
        <v>#VALUE!</v>
      </c>
      <c r="I431" t="b">
        <f t="shared" si="19"/>
        <v>1</v>
      </c>
      <c r="K431" t="b">
        <f t="shared" si="20"/>
        <v>0</v>
      </c>
      <c r="L431" t="s">
        <v>48</v>
      </c>
    </row>
    <row r="432" spans="1:12" x14ac:dyDescent="0.2">
      <c r="A432" t="s">
        <v>199</v>
      </c>
      <c r="B432">
        <v>131</v>
      </c>
      <c r="C432">
        <v>21</v>
      </c>
      <c r="D432" t="s">
        <v>152</v>
      </c>
      <c r="E432" t="s">
        <v>484</v>
      </c>
      <c r="F432" s="48">
        <v>0</v>
      </c>
      <c r="G432" s="48" t="str">
        <f>IF(ISBLANK('312'!P39),"",'312'!P39)</f>
        <v>w: if =0 &amp; E &lt;&gt; 0
w: if -ve</v>
      </c>
      <c r="H432" s="48" t="e">
        <f t="shared" si="18"/>
        <v>#VALUE!</v>
      </c>
      <c r="I432" t="b">
        <f t="shared" si="19"/>
        <v>1</v>
      </c>
      <c r="K432" t="b">
        <f t="shared" si="20"/>
        <v>0</v>
      </c>
      <c r="L432" t="s">
        <v>48</v>
      </c>
    </row>
    <row r="433" spans="1:12" x14ac:dyDescent="0.2">
      <c r="A433" t="s">
        <v>199</v>
      </c>
      <c r="B433">
        <v>132</v>
      </c>
      <c r="C433">
        <v>21</v>
      </c>
      <c r="D433" t="s">
        <v>152</v>
      </c>
      <c r="E433" t="s">
        <v>485</v>
      </c>
      <c r="F433" s="48">
        <v>0</v>
      </c>
      <c r="G433" s="48" t="str">
        <f>IF(ISBLANK('312'!Q39),"",'312'!Q39)</f>
        <v>w: if &gt; K minus L
w: if -ve</v>
      </c>
      <c r="H433" s="48" t="e">
        <f t="shared" si="18"/>
        <v>#VALUE!</v>
      </c>
      <c r="I433" t="b">
        <f t="shared" si="19"/>
        <v>1</v>
      </c>
      <c r="K433" t="b">
        <f t="shared" si="20"/>
        <v>0</v>
      </c>
      <c r="L433" t="s">
        <v>48</v>
      </c>
    </row>
    <row r="434" spans="1:12" x14ac:dyDescent="0.2">
      <c r="A434" t="s">
        <v>199</v>
      </c>
      <c r="B434">
        <v>133</v>
      </c>
      <c r="C434">
        <v>21</v>
      </c>
      <c r="D434" t="s">
        <v>152</v>
      </c>
      <c r="E434" t="s">
        <v>486</v>
      </c>
      <c r="F434" s="48">
        <v>0</v>
      </c>
      <c r="G434" s="48" t="str">
        <f>IF(ISBLANK('312'!R39),"",'312'!R39)</f>
        <v>w: if -ve</v>
      </c>
      <c r="H434" s="48" t="e">
        <f t="shared" si="18"/>
        <v>#VALUE!</v>
      </c>
      <c r="I434" t="b">
        <f t="shared" si="19"/>
        <v>1</v>
      </c>
      <c r="K434" t="b">
        <f t="shared" si="20"/>
        <v>0</v>
      </c>
      <c r="L434" t="s">
        <v>48</v>
      </c>
    </row>
    <row r="435" spans="1:12" x14ac:dyDescent="0.2">
      <c r="A435" t="s">
        <v>199</v>
      </c>
      <c r="B435">
        <v>135</v>
      </c>
      <c r="C435">
        <v>21</v>
      </c>
      <c r="D435" t="s">
        <v>152</v>
      </c>
      <c r="E435" t="s">
        <v>487</v>
      </c>
      <c r="F435" s="48">
        <v>0</v>
      </c>
      <c r="G435" s="48" t="str">
        <f>IF(ISBLANK('312'!T39),"",'312'!T39)</f>
        <v/>
      </c>
      <c r="H435" s="48" t="e">
        <f t="shared" si="18"/>
        <v>#VALUE!</v>
      </c>
      <c r="I435" t="b">
        <f t="shared" si="19"/>
        <v>1</v>
      </c>
      <c r="K435" t="b">
        <f t="shared" si="20"/>
        <v>0</v>
      </c>
      <c r="L435" t="s">
        <v>48</v>
      </c>
    </row>
    <row r="436" spans="1:12" x14ac:dyDescent="0.2">
      <c r="A436" t="s">
        <v>199</v>
      </c>
      <c r="B436">
        <v>120</v>
      </c>
      <c r="C436">
        <v>22</v>
      </c>
      <c r="D436" t="s">
        <v>155</v>
      </c>
      <c r="E436" t="s">
        <v>488</v>
      </c>
      <c r="F436" s="48">
        <v>0</v>
      </c>
      <c r="G436" s="48" t="str">
        <f>IF(ISBLANK('312'!E40),"",'312'!E40)</f>
        <v>w: if &lt; H
w: if -ve</v>
      </c>
      <c r="H436" s="48" t="e">
        <f t="shared" si="18"/>
        <v>#VALUE!</v>
      </c>
      <c r="I436" t="b">
        <f t="shared" si="19"/>
        <v>1</v>
      </c>
      <c r="K436" t="b">
        <f t="shared" si="20"/>
        <v>0</v>
      </c>
      <c r="L436" t="s">
        <v>48</v>
      </c>
    </row>
    <row r="437" spans="1:12" x14ac:dyDescent="0.2">
      <c r="A437" t="s">
        <v>199</v>
      </c>
      <c r="B437">
        <v>121</v>
      </c>
      <c r="C437">
        <v>22</v>
      </c>
      <c r="D437" t="s">
        <v>155</v>
      </c>
      <c r="E437" t="s">
        <v>489</v>
      </c>
      <c r="F437" s="48">
        <v>0</v>
      </c>
      <c r="G437" s="48" t="str">
        <f>IF(ISBLANK('312'!F40),"",'312'!F40)</f>
        <v>w: if &lt; I
w: if -ve</v>
      </c>
      <c r="H437" s="48" t="e">
        <f t="shared" si="18"/>
        <v>#VALUE!</v>
      </c>
      <c r="I437" t="b">
        <f t="shared" si="19"/>
        <v>1</v>
      </c>
      <c r="K437" t="b">
        <f t="shared" si="20"/>
        <v>0</v>
      </c>
      <c r="L437" t="s">
        <v>48</v>
      </c>
    </row>
    <row r="438" spans="1:12" x14ac:dyDescent="0.2">
      <c r="A438" t="s">
        <v>199</v>
      </c>
      <c r="B438">
        <v>122</v>
      </c>
      <c r="C438">
        <v>22</v>
      </c>
      <c r="D438" t="s">
        <v>155</v>
      </c>
      <c r="E438" t="s">
        <v>490</v>
      </c>
      <c r="F438" s="48">
        <v>0</v>
      </c>
      <c r="G438" s="48" t="str">
        <f>IF(ISBLANK('312'!G40),"",'312'!G40)</f>
        <v xml:space="preserve"> w: if &gt; A + B
w: if -ve</v>
      </c>
      <c r="H438" s="48" t="e">
        <f t="shared" si="18"/>
        <v>#VALUE!</v>
      </c>
      <c r="I438" t="b">
        <f t="shared" si="19"/>
        <v>1</v>
      </c>
      <c r="K438" t="b">
        <f t="shared" si="20"/>
        <v>0</v>
      </c>
      <c r="L438" t="s">
        <v>48</v>
      </c>
    </row>
    <row r="439" spans="1:12" x14ac:dyDescent="0.2">
      <c r="A439" t="s">
        <v>199</v>
      </c>
      <c r="B439">
        <v>123</v>
      </c>
      <c r="C439">
        <v>22</v>
      </c>
      <c r="D439" t="s">
        <v>155</v>
      </c>
      <c r="E439" t="s">
        <v>491</v>
      </c>
      <c r="F439" s="48">
        <v>0</v>
      </c>
      <c r="G439" s="48" t="str">
        <f>IF(ISBLANK('312'!H40),"",'312'!H40)</f>
        <v>w: if &lt; K
w: if -ve</v>
      </c>
      <c r="H439" s="48" t="e">
        <f t="shared" si="18"/>
        <v>#VALUE!</v>
      </c>
      <c r="I439" t="b">
        <f t="shared" si="19"/>
        <v>1</v>
      </c>
      <c r="K439" t="b">
        <f t="shared" si="20"/>
        <v>0</v>
      </c>
      <c r="L439" t="s">
        <v>48</v>
      </c>
    </row>
    <row r="440" spans="1:12" x14ac:dyDescent="0.2">
      <c r="A440" t="s">
        <v>199</v>
      </c>
      <c r="B440">
        <v>124</v>
      </c>
      <c r="C440">
        <v>22</v>
      </c>
      <c r="D440" t="s">
        <v>155</v>
      </c>
      <c r="E440" t="s">
        <v>492</v>
      </c>
      <c r="F440" s="48">
        <v>0</v>
      </c>
      <c r="G440" s="48" t="str">
        <f>IF(ISBLANK('312'!I40),"",'312'!I40)</f>
        <v>w: if &lt; L
w: if -ve</v>
      </c>
      <c r="H440" s="48" t="e">
        <f t="shared" si="18"/>
        <v>#VALUE!</v>
      </c>
      <c r="I440" t="b">
        <f t="shared" si="19"/>
        <v>1</v>
      </c>
      <c r="K440" t="b">
        <f t="shared" si="20"/>
        <v>0</v>
      </c>
      <c r="L440" t="s">
        <v>48</v>
      </c>
    </row>
    <row r="441" spans="1:12" x14ac:dyDescent="0.2">
      <c r="A441" t="s">
        <v>199</v>
      </c>
      <c r="B441">
        <v>125</v>
      </c>
      <c r="C441">
        <v>22</v>
      </c>
      <c r="D441" t="s">
        <v>155</v>
      </c>
      <c r="E441" t="s">
        <v>493</v>
      </c>
      <c r="F441" s="48">
        <v>0</v>
      </c>
      <c r="G441" s="48" t="str">
        <f>IF(ISBLANK('312'!J40),"",'312'!J40)</f>
        <v>w: if &gt; D minus E
w: if -ve</v>
      </c>
      <c r="H441" s="48" t="e">
        <f t="shared" si="18"/>
        <v>#VALUE!</v>
      </c>
      <c r="I441" t="b">
        <f t="shared" si="19"/>
        <v>1</v>
      </c>
      <c r="K441" t="b">
        <f t="shared" si="20"/>
        <v>0</v>
      </c>
      <c r="L441" t="s">
        <v>48</v>
      </c>
    </row>
    <row r="442" spans="1:12" x14ac:dyDescent="0.2">
      <c r="A442" t="s">
        <v>199</v>
      </c>
      <c r="B442">
        <v>127</v>
      </c>
      <c r="C442">
        <v>22</v>
      </c>
      <c r="D442" t="s">
        <v>155</v>
      </c>
      <c r="E442" t="s">
        <v>494</v>
      </c>
      <c r="F442" s="48">
        <v>0</v>
      </c>
      <c r="G442" s="48" t="str">
        <f>IF(ISBLANK('312'!L40),"",'312'!L40)</f>
        <v>w: if =0 &amp; A &lt;&gt; 0
w: if -ve</v>
      </c>
      <c r="H442" s="48" t="e">
        <f t="shared" si="18"/>
        <v>#VALUE!</v>
      </c>
      <c r="I442" t="b">
        <f t="shared" si="19"/>
        <v>1</v>
      </c>
      <c r="K442" t="b">
        <f t="shared" si="20"/>
        <v>0</v>
      </c>
      <c r="L442" t="s">
        <v>48</v>
      </c>
    </row>
    <row r="443" spans="1:12" x14ac:dyDescent="0.2">
      <c r="A443" t="s">
        <v>199</v>
      </c>
      <c r="B443">
        <v>128</v>
      </c>
      <c r="C443">
        <v>22</v>
      </c>
      <c r="D443" t="s">
        <v>155</v>
      </c>
      <c r="E443" t="s">
        <v>495</v>
      </c>
      <c r="F443" s="48">
        <v>0</v>
      </c>
      <c r="G443" s="48" t="str">
        <f>IF(ISBLANK('312'!M40),"",'312'!M40)</f>
        <v>w: if =0 &amp; B &lt;&gt; 0
w: if -ve</v>
      </c>
      <c r="H443" s="48" t="e">
        <f t="shared" si="18"/>
        <v>#VALUE!</v>
      </c>
      <c r="I443" t="b">
        <f t="shared" si="19"/>
        <v>1</v>
      </c>
      <c r="K443" t="b">
        <f t="shared" si="20"/>
        <v>0</v>
      </c>
      <c r="L443" t="s">
        <v>48</v>
      </c>
    </row>
    <row r="444" spans="1:12" x14ac:dyDescent="0.2">
      <c r="A444" t="s">
        <v>199</v>
      </c>
      <c r="B444">
        <v>129</v>
      </c>
      <c r="C444">
        <v>22</v>
      </c>
      <c r="D444" t="s">
        <v>155</v>
      </c>
      <c r="E444" t="s">
        <v>496</v>
      </c>
      <c r="F444" s="48">
        <v>0</v>
      </c>
      <c r="G444" s="48" t="str">
        <f>IF(ISBLANK('312'!N40),"",'312'!N40)</f>
        <v>w: if &gt; H + I
w: if -ve</v>
      </c>
      <c r="H444" s="48" t="e">
        <f t="shared" si="18"/>
        <v>#VALUE!</v>
      </c>
      <c r="I444" t="b">
        <f t="shared" si="19"/>
        <v>1</v>
      </c>
      <c r="K444" t="b">
        <f t="shared" si="20"/>
        <v>0</v>
      </c>
      <c r="L444" t="s">
        <v>48</v>
      </c>
    </row>
    <row r="445" spans="1:12" x14ac:dyDescent="0.2">
      <c r="A445" t="s">
        <v>199</v>
      </c>
      <c r="B445">
        <v>130</v>
      </c>
      <c r="C445">
        <v>22</v>
      </c>
      <c r="D445" t="s">
        <v>155</v>
      </c>
      <c r="E445" t="s">
        <v>497</v>
      </c>
      <c r="F445" s="48">
        <v>0</v>
      </c>
      <c r="G445" s="48" t="str">
        <f>IF(ISBLANK('312'!O40),"",'312'!O40)</f>
        <v>w: if =0 &amp; D &lt;&gt; 0
w: if -ve</v>
      </c>
      <c r="H445" s="48" t="e">
        <f t="shared" si="18"/>
        <v>#VALUE!</v>
      </c>
      <c r="I445" t="b">
        <f t="shared" si="19"/>
        <v>1</v>
      </c>
      <c r="K445" t="b">
        <f t="shared" si="20"/>
        <v>0</v>
      </c>
      <c r="L445" t="s">
        <v>48</v>
      </c>
    </row>
    <row r="446" spans="1:12" x14ac:dyDescent="0.2">
      <c r="A446" t="s">
        <v>199</v>
      </c>
      <c r="B446">
        <v>131</v>
      </c>
      <c r="C446">
        <v>22</v>
      </c>
      <c r="D446" t="s">
        <v>155</v>
      </c>
      <c r="E446" t="s">
        <v>498</v>
      </c>
      <c r="F446" s="48">
        <v>0</v>
      </c>
      <c r="G446" s="48" t="str">
        <f>IF(ISBLANK('312'!P40),"",'312'!P40)</f>
        <v>w: if =0 &amp; E &lt;&gt; 0
w: if -ve</v>
      </c>
      <c r="H446" s="48" t="e">
        <f t="shared" si="18"/>
        <v>#VALUE!</v>
      </c>
      <c r="I446" t="b">
        <f t="shared" si="19"/>
        <v>1</v>
      </c>
      <c r="K446" t="b">
        <f t="shared" si="20"/>
        <v>0</v>
      </c>
      <c r="L446" t="s">
        <v>48</v>
      </c>
    </row>
    <row r="447" spans="1:12" x14ac:dyDescent="0.2">
      <c r="A447" t="s">
        <v>199</v>
      </c>
      <c r="B447">
        <v>132</v>
      </c>
      <c r="C447">
        <v>22</v>
      </c>
      <c r="D447" t="s">
        <v>155</v>
      </c>
      <c r="E447" t="s">
        <v>499</v>
      </c>
      <c r="F447" s="48">
        <v>0</v>
      </c>
      <c r="G447" s="48" t="str">
        <f>IF(ISBLANK('312'!Q40),"",'312'!Q40)</f>
        <v>w: if &gt; K minus L
w: if -ve</v>
      </c>
      <c r="H447" s="48" t="e">
        <f t="shared" si="18"/>
        <v>#VALUE!</v>
      </c>
      <c r="I447" t="b">
        <f t="shared" si="19"/>
        <v>1</v>
      </c>
      <c r="K447" t="b">
        <f t="shared" si="20"/>
        <v>0</v>
      </c>
      <c r="L447" t="s">
        <v>48</v>
      </c>
    </row>
    <row r="448" spans="1:12" x14ac:dyDescent="0.2">
      <c r="A448" t="s">
        <v>199</v>
      </c>
      <c r="B448">
        <v>133</v>
      </c>
      <c r="C448">
        <v>22</v>
      </c>
      <c r="D448" t="s">
        <v>155</v>
      </c>
      <c r="E448" t="s">
        <v>500</v>
      </c>
      <c r="F448" s="48">
        <v>0</v>
      </c>
      <c r="G448" s="48" t="str">
        <f>IF(ISBLANK('312'!R40),"",'312'!R40)</f>
        <v>w: if -ve</v>
      </c>
      <c r="H448" s="48" t="e">
        <f t="shared" si="18"/>
        <v>#VALUE!</v>
      </c>
      <c r="I448" t="b">
        <f t="shared" si="19"/>
        <v>1</v>
      </c>
      <c r="K448" t="b">
        <f t="shared" si="20"/>
        <v>0</v>
      </c>
      <c r="L448" t="s">
        <v>48</v>
      </c>
    </row>
    <row r="449" spans="1:12" x14ac:dyDescent="0.2">
      <c r="A449" t="s">
        <v>199</v>
      </c>
      <c r="B449">
        <v>135</v>
      </c>
      <c r="C449">
        <v>22</v>
      </c>
      <c r="D449" t="s">
        <v>155</v>
      </c>
      <c r="E449" t="s">
        <v>501</v>
      </c>
      <c r="F449" s="48">
        <v>0</v>
      </c>
      <c r="G449" s="48" t="str">
        <f>IF(ISBLANK('312'!T40),"",'312'!T40)</f>
        <v/>
      </c>
      <c r="H449" s="48" t="e">
        <f t="shared" si="18"/>
        <v>#VALUE!</v>
      </c>
      <c r="I449" t="b">
        <f t="shared" si="19"/>
        <v>1</v>
      </c>
      <c r="K449" t="b">
        <f t="shared" si="20"/>
        <v>0</v>
      </c>
      <c r="L449" t="s">
        <v>48</v>
      </c>
    </row>
    <row r="450" spans="1:12" x14ac:dyDescent="0.2">
      <c r="A450" t="s">
        <v>199</v>
      </c>
      <c r="B450">
        <v>120</v>
      </c>
      <c r="C450">
        <v>23</v>
      </c>
      <c r="D450" t="s">
        <v>158</v>
      </c>
      <c r="E450" t="s">
        <v>502</v>
      </c>
      <c r="F450" s="48">
        <v>0</v>
      </c>
      <c r="G450" s="48" t="str">
        <f>IF(ISBLANK('312'!E41),"",'312'!E41)</f>
        <v>w: if &lt; H
w: if -ve</v>
      </c>
      <c r="H450" s="48" t="e">
        <f t="shared" si="18"/>
        <v>#VALUE!</v>
      </c>
      <c r="I450" t="b">
        <f t="shared" si="19"/>
        <v>1</v>
      </c>
      <c r="K450" t="b">
        <f t="shared" si="20"/>
        <v>0</v>
      </c>
      <c r="L450" t="s">
        <v>48</v>
      </c>
    </row>
    <row r="451" spans="1:12" x14ac:dyDescent="0.2">
      <c r="A451" t="s">
        <v>199</v>
      </c>
      <c r="B451">
        <v>121</v>
      </c>
      <c r="C451">
        <v>23</v>
      </c>
      <c r="D451" t="s">
        <v>158</v>
      </c>
      <c r="E451" t="s">
        <v>503</v>
      </c>
      <c r="F451" s="48">
        <v>0</v>
      </c>
      <c r="G451" s="48" t="str">
        <f>IF(ISBLANK('312'!F41),"",'312'!F41)</f>
        <v>w: if &lt; I
w: if -ve</v>
      </c>
      <c r="H451" s="48" t="e">
        <f t="shared" si="18"/>
        <v>#VALUE!</v>
      </c>
      <c r="I451" t="b">
        <f t="shared" si="19"/>
        <v>1</v>
      </c>
      <c r="K451" t="b">
        <f t="shared" si="20"/>
        <v>0</v>
      </c>
      <c r="L451" t="s">
        <v>48</v>
      </c>
    </row>
    <row r="452" spans="1:12" x14ac:dyDescent="0.2">
      <c r="A452" t="s">
        <v>199</v>
      </c>
      <c r="B452">
        <v>122</v>
      </c>
      <c r="C452">
        <v>23</v>
      </c>
      <c r="D452" t="s">
        <v>158</v>
      </c>
      <c r="E452" t="s">
        <v>504</v>
      </c>
      <c r="F452" s="48">
        <v>0</v>
      </c>
      <c r="G452" s="48" t="str">
        <f>IF(ISBLANK('312'!G41),"",'312'!G41)</f>
        <v xml:space="preserve"> w: if &gt; A + B
w: if -ve</v>
      </c>
      <c r="H452" s="48" t="e">
        <f t="shared" si="18"/>
        <v>#VALUE!</v>
      </c>
      <c r="I452" t="b">
        <f t="shared" si="19"/>
        <v>1</v>
      </c>
      <c r="K452" t="b">
        <f t="shared" si="20"/>
        <v>0</v>
      </c>
      <c r="L452" t="s">
        <v>48</v>
      </c>
    </row>
    <row r="453" spans="1:12" x14ac:dyDescent="0.2">
      <c r="A453" t="s">
        <v>199</v>
      </c>
      <c r="B453">
        <v>123</v>
      </c>
      <c r="C453">
        <v>23</v>
      </c>
      <c r="D453" t="s">
        <v>158</v>
      </c>
      <c r="E453" t="s">
        <v>505</v>
      </c>
      <c r="F453" s="48">
        <v>0</v>
      </c>
      <c r="G453" s="48" t="str">
        <f>IF(ISBLANK('312'!H41),"",'312'!H41)</f>
        <v>w: if &lt; K
w: if -ve</v>
      </c>
      <c r="H453" s="48" t="e">
        <f t="shared" si="18"/>
        <v>#VALUE!</v>
      </c>
      <c r="I453" t="b">
        <f t="shared" si="19"/>
        <v>1</v>
      </c>
      <c r="K453" t="b">
        <f t="shared" si="20"/>
        <v>0</v>
      </c>
      <c r="L453" t="s">
        <v>48</v>
      </c>
    </row>
    <row r="454" spans="1:12" x14ac:dyDescent="0.2">
      <c r="A454" t="s">
        <v>199</v>
      </c>
      <c r="B454">
        <v>124</v>
      </c>
      <c r="C454">
        <v>23</v>
      </c>
      <c r="D454" t="s">
        <v>158</v>
      </c>
      <c r="E454" t="s">
        <v>506</v>
      </c>
      <c r="F454" s="48">
        <v>0</v>
      </c>
      <c r="G454" s="48" t="str">
        <f>IF(ISBLANK('312'!I41),"",'312'!I41)</f>
        <v>w: if &lt; L
w: if -ve</v>
      </c>
      <c r="H454" s="48" t="e">
        <f t="shared" ref="H454:H517" si="21">G454-F454</f>
        <v>#VALUE!</v>
      </c>
      <c r="I454" t="b">
        <f t="shared" ref="I454:I517" si="22">ISERROR(H454)</f>
        <v>1</v>
      </c>
      <c r="K454" t="b">
        <f t="shared" ref="K454:K517" si="23">G454=F454</f>
        <v>0</v>
      </c>
      <c r="L454" t="s">
        <v>48</v>
      </c>
    </row>
    <row r="455" spans="1:12" x14ac:dyDescent="0.2">
      <c r="A455" t="s">
        <v>199</v>
      </c>
      <c r="B455">
        <v>125</v>
      </c>
      <c r="C455">
        <v>23</v>
      </c>
      <c r="D455" t="s">
        <v>158</v>
      </c>
      <c r="E455" t="s">
        <v>507</v>
      </c>
      <c r="F455" s="48">
        <v>0</v>
      </c>
      <c r="G455" s="48" t="str">
        <f>IF(ISBLANK('312'!J41),"",'312'!J41)</f>
        <v>w: if &gt; D minus E
w: if -ve</v>
      </c>
      <c r="H455" s="48" t="e">
        <f t="shared" si="21"/>
        <v>#VALUE!</v>
      </c>
      <c r="I455" t="b">
        <f t="shared" si="22"/>
        <v>1</v>
      </c>
      <c r="K455" t="b">
        <f t="shared" si="23"/>
        <v>0</v>
      </c>
      <c r="L455" t="s">
        <v>48</v>
      </c>
    </row>
    <row r="456" spans="1:12" x14ac:dyDescent="0.2">
      <c r="A456" t="s">
        <v>199</v>
      </c>
      <c r="B456">
        <v>127</v>
      </c>
      <c r="C456">
        <v>23</v>
      </c>
      <c r="D456" t="s">
        <v>158</v>
      </c>
      <c r="E456" t="s">
        <v>508</v>
      </c>
      <c r="F456" s="48">
        <v>0</v>
      </c>
      <c r="G456" s="48" t="str">
        <f>IF(ISBLANK('312'!L41),"",'312'!L41)</f>
        <v>w: if =0 &amp; A &lt;&gt; 0
w: if -ve</v>
      </c>
      <c r="H456" s="48" t="e">
        <f t="shared" si="21"/>
        <v>#VALUE!</v>
      </c>
      <c r="I456" t="b">
        <f t="shared" si="22"/>
        <v>1</v>
      </c>
      <c r="K456" t="b">
        <f t="shared" si="23"/>
        <v>0</v>
      </c>
      <c r="L456" t="s">
        <v>48</v>
      </c>
    </row>
    <row r="457" spans="1:12" x14ac:dyDescent="0.2">
      <c r="A457" t="s">
        <v>199</v>
      </c>
      <c r="B457">
        <v>128</v>
      </c>
      <c r="C457">
        <v>23</v>
      </c>
      <c r="D457" t="s">
        <v>158</v>
      </c>
      <c r="E457" t="s">
        <v>509</v>
      </c>
      <c r="F457" s="48">
        <v>0</v>
      </c>
      <c r="G457" s="48" t="str">
        <f>IF(ISBLANK('312'!M41),"",'312'!M41)</f>
        <v>w: if =0 &amp; B &lt;&gt; 0
w: if -ve</v>
      </c>
      <c r="H457" s="48" t="e">
        <f t="shared" si="21"/>
        <v>#VALUE!</v>
      </c>
      <c r="I457" t="b">
        <f t="shared" si="22"/>
        <v>1</v>
      </c>
      <c r="K457" t="b">
        <f t="shared" si="23"/>
        <v>0</v>
      </c>
      <c r="L457" t="s">
        <v>48</v>
      </c>
    </row>
    <row r="458" spans="1:12" x14ac:dyDescent="0.2">
      <c r="A458" t="s">
        <v>199</v>
      </c>
      <c r="B458">
        <v>129</v>
      </c>
      <c r="C458">
        <v>23</v>
      </c>
      <c r="D458" t="s">
        <v>158</v>
      </c>
      <c r="E458" t="s">
        <v>510</v>
      </c>
      <c r="F458" s="48">
        <v>0</v>
      </c>
      <c r="G458" s="48" t="str">
        <f>IF(ISBLANK('312'!N41),"",'312'!N41)</f>
        <v>w: if &gt; H + I
w: if -ve</v>
      </c>
      <c r="H458" s="48" t="e">
        <f t="shared" si="21"/>
        <v>#VALUE!</v>
      </c>
      <c r="I458" t="b">
        <f t="shared" si="22"/>
        <v>1</v>
      </c>
      <c r="K458" t="b">
        <f t="shared" si="23"/>
        <v>0</v>
      </c>
      <c r="L458" t="s">
        <v>48</v>
      </c>
    </row>
    <row r="459" spans="1:12" x14ac:dyDescent="0.2">
      <c r="A459" t="s">
        <v>199</v>
      </c>
      <c r="B459">
        <v>130</v>
      </c>
      <c r="C459">
        <v>23</v>
      </c>
      <c r="D459" t="s">
        <v>158</v>
      </c>
      <c r="E459" t="s">
        <v>511</v>
      </c>
      <c r="F459" s="48">
        <v>0</v>
      </c>
      <c r="G459" s="48" t="str">
        <f>IF(ISBLANK('312'!O41),"",'312'!O41)</f>
        <v>w: if =0 &amp; D &lt;&gt; 0
w: if -ve</v>
      </c>
      <c r="H459" s="48" t="e">
        <f t="shared" si="21"/>
        <v>#VALUE!</v>
      </c>
      <c r="I459" t="b">
        <f t="shared" si="22"/>
        <v>1</v>
      </c>
      <c r="K459" t="b">
        <f t="shared" si="23"/>
        <v>0</v>
      </c>
      <c r="L459" t="s">
        <v>48</v>
      </c>
    </row>
    <row r="460" spans="1:12" x14ac:dyDescent="0.2">
      <c r="A460" t="s">
        <v>199</v>
      </c>
      <c r="B460">
        <v>131</v>
      </c>
      <c r="C460">
        <v>23</v>
      </c>
      <c r="D460" t="s">
        <v>158</v>
      </c>
      <c r="E460" t="s">
        <v>512</v>
      </c>
      <c r="F460" s="48">
        <v>0</v>
      </c>
      <c r="G460" s="48" t="str">
        <f>IF(ISBLANK('312'!P41),"",'312'!P41)</f>
        <v>w: if =0 &amp; E &lt;&gt; 0
w: if -ve</v>
      </c>
      <c r="H460" s="48" t="e">
        <f t="shared" si="21"/>
        <v>#VALUE!</v>
      </c>
      <c r="I460" t="b">
        <f t="shared" si="22"/>
        <v>1</v>
      </c>
      <c r="K460" t="b">
        <f t="shared" si="23"/>
        <v>0</v>
      </c>
      <c r="L460" t="s">
        <v>48</v>
      </c>
    </row>
    <row r="461" spans="1:12" x14ac:dyDescent="0.2">
      <c r="A461" t="s">
        <v>199</v>
      </c>
      <c r="B461">
        <v>132</v>
      </c>
      <c r="C461">
        <v>23</v>
      </c>
      <c r="D461" t="s">
        <v>158</v>
      </c>
      <c r="E461" t="s">
        <v>513</v>
      </c>
      <c r="F461" s="48">
        <v>0</v>
      </c>
      <c r="G461" s="48" t="str">
        <f>IF(ISBLANK('312'!Q41),"",'312'!Q41)</f>
        <v>w: if &gt; K minus L
w: if -ve</v>
      </c>
      <c r="H461" s="48" t="e">
        <f t="shared" si="21"/>
        <v>#VALUE!</v>
      </c>
      <c r="I461" t="b">
        <f t="shared" si="22"/>
        <v>1</v>
      </c>
      <c r="K461" t="b">
        <f t="shared" si="23"/>
        <v>0</v>
      </c>
      <c r="L461" t="s">
        <v>48</v>
      </c>
    </row>
    <row r="462" spans="1:12" x14ac:dyDescent="0.2">
      <c r="A462" t="s">
        <v>199</v>
      </c>
      <c r="B462">
        <v>133</v>
      </c>
      <c r="C462">
        <v>23</v>
      </c>
      <c r="D462" t="s">
        <v>158</v>
      </c>
      <c r="E462" t="s">
        <v>514</v>
      </c>
      <c r="F462" s="48">
        <v>0</v>
      </c>
      <c r="G462" s="48" t="str">
        <f>IF(ISBLANK('312'!R41),"",'312'!R41)</f>
        <v>w: if -ve</v>
      </c>
      <c r="H462" s="48" t="e">
        <f t="shared" si="21"/>
        <v>#VALUE!</v>
      </c>
      <c r="I462" t="b">
        <f t="shared" si="22"/>
        <v>1</v>
      </c>
      <c r="K462" t="b">
        <f t="shared" si="23"/>
        <v>0</v>
      </c>
      <c r="L462" t="s">
        <v>48</v>
      </c>
    </row>
    <row r="463" spans="1:12" x14ac:dyDescent="0.2">
      <c r="A463" t="s">
        <v>199</v>
      </c>
      <c r="B463">
        <v>135</v>
      </c>
      <c r="C463">
        <v>23</v>
      </c>
      <c r="D463" t="s">
        <v>158</v>
      </c>
      <c r="E463" t="s">
        <v>515</v>
      </c>
      <c r="F463" s="48">
        <v>0</v>
      </c>
      <c r="G463" s="48" t="str">
        <f>IF(ISBLANK('312'!T41),"",'312'!T41)</f>
        <v/>
      </c>
      <c r="H463" s="48" t="e">
        <f t="shared" si="21"/>
        <v>#VALUE!</v>
      </c>
      <c r="I463" t="b">
        <f t="shared" si="22"/>
        <v>1</v>
      </c>
      <c r="K463" t="b">
        <f t="shared" si="23"/>
        <v>0</v>
      </c>
      <c r="L463" t="s">
        <v>48</v>
      </c>
    </row>
    <row r="464" spans="1:12" x14ac:dyDescent="0.2">
      <c r="A464" t="s">
        <v>199</v>
      </c>
      <c r="B464">
        <v>120</v>
      </c>
      <c r="C464">
        <v>24</v>
      </c>
      <c r="D464" t="s">
        <v>161</v>
      </c>
      <c r="E464" t="s">
        <v>516</v>
      </c>
      <c r="F464" s="48">
        <v>0</v>
      </c>
      <c r="G464" s="48" t="str">
        <f>IF(ISBLANK('312'!E42),"",'312'!E42)</f>
        <v>w: if &lt; H
w: if -ve</v>
      </c>
      <c r="H464" s="48" t="e">
        <f t="shared" si="21"/>
        <v>#VALUE!</v>
      </c>
      <c r="I464" t="b">
        <f t="shared" si="22"/>
        <v>1</v>
      </c>
      <c r="K464" t="b">
        <f t="shared" si="23"/>
        <v>0</v>
      </c>
      <c r="L464" t="s">
        <v>48</v>
      </c>
    </row>
    <row r="465" spans="1:12" x14ac:dyDescent="0.2">
      <c r="A465" t="s">
        <v>199</v>
      </c>
      <c r="B465">
        <v>121</v>
      </c>
      <c r="C465">
        <v>24</v>
      </c>
      <c r="D465" t="s">
        <v>161</v>
      </c>
      <c r="E465" t="s">
        <v>517</v>
      </c>
      <c r="F465" s="48">
        <v>0</v>
      </c>
      <c r="G465" s="48" t="str">
        <f>IF(ISBLANK('312'!F42),"",'312'!F42)</f>
        <v>w: if &lt; I
w: if -ve</v>
      </c>
      <c r="H465" s="48" t="e">
        <f t="shared" si="21"/>
        <v>#VALUE!</v>
      </c>
      <c r="I465" t="b">
        <f t="shared" si="22"/>
        <v>1</v>
      </c>
      <c r="K465" t="b">
        <f t="shared" si="23"/>
        <v>0</v>
      </c>
      <c r="L465" t="s">
        <v>48</v>
      </c>
    </row>
    <row r="466" spans="1:12" x14ac:dyDescent="0.2">
      <c r="A466" t="s">
        <v>199</v>
      </c>
      <c r="B466">
        <v>122</v>
      </c>
      <c r="C466">
        <v>24</v>
      </c>
      <c r="D466" t="s">
        <v>161</v>
      </c>
      <c r="E466" t="s">
        <v>518</v>
      </c>
      <c r="F466" s="48">
        <v>0</v>
      </c>
      <c r="G466" s="48" t="str">
        <f>IF(ISBLANK('312'!G42),"",'312'!G42)</f>
        <v xml:space="preserve"> w: if &gt; A + B
w: if -ve</v>
      </c>
      <c r="H466" s="48" t="e">
        <f t="shared" si="21"/>
        <v>#VALUE!</v>
      </c>
      <c r="I466" t="b">
        <f t="shared" si="22"/>
        <v>1</v>
      </c>
      <c r="K466" t="b">
        <f t="shared" si="23"/>
        <v>0</v>
      </c>
      <c r="L466" t="s">
        <v>48</v>
      </c>
    </row>
    <row r="467" spans="1:12" x14ac:dyDescent="0.2">
      <c r="A467" t="s">
        <v>199</v>
      </c>
      <c r="B467">
        <v>123</v>
      </c>
      <c r="C467">
        <v>24</v>
      </c>
      <c r="D467" t="s">
        <v>161</v>
      </c>
      <c r="E467" t="s">
        <v>519</v>
      </c>
      <c r="F467" s="48">
        <v>0</v>
      </c>
      <c r="G467" s="48" t="str">
        <f>IF(ISBLANK('312'!H42),"",'312'!H42)</f>
        <v>w: if &lt; K
w: if -ve</v>
      </c>
      <c r="H467" s="48" t="e">
        <f t="shared" si="21"/>
        <v>#VALUE!</v>
      </c>
      <c r="I467" t="b">
        <f t="shared" si="22"/>
        <v>1</v>
      </c>
      <c r="K467" t="b">
        <f t="shared" si="23"/>
        <v>0</v>
      </c>
      <c r="L467" t="s">
        <v>48</v>
      </c>
    </row>
    <row r="468" spans="1:12" x14ac:dyDescent="0.2">
      <c r="A468" t="s">
        <v>199</v>
      </c>
      <c r="B468">
        <v>124</v>
      </c>
      <c r="C468">
        <v>24</v>
      </c>
      <c r="D468" t="s">
        <v>161</v>
      </c>
      <c r="E468" t="s">
        <v>520</v>
      </c>
      <c r="F468" s="48">
        <v>0</v>
      </c>
      <c r="G468" s="48" t="str">
        <f>IF(ISBLANK('312'!I42),"",'312'!I42)</f>
        <v>w: if &lt; L
w: if -ve</v>
      </c>
      <c r="H468" s="48" t="e">
        <f t="shared" si="21"/>
        <v>#VALUE!</v>
      </c>
      <c r="I468" t="b">
        <f t="shared" si="22"/>
        <v>1</v>
      </c>
      <c r="K468" t="b">
        <f t="shared" si="23"/>
        <v>0</v>
      </c>
      <c r="L468" t="s">
        <v>48</v>
      </c>
    </row>
    <row r="469" spans="1:12" x14ac:dyDescent="0.2">
      <c r="A469" t="s">
        <v>199</v>
      </c>
      <c r="B469">
        <v>125</v>
      </c>
      <c r="C469">
        <v>24</v>
      </c>
      <c r="D469" t="s">
        <v>161</v>
      </c>
      <c r="E469" t="s">
        <v>521</v>
      </c>
      <c r="F469" s="48">
        <v>0</v>
      </c>
      <c r="G469" s="48" t="str">
        <f>IF(ISBLANK('312'!J42),"",'312'!J42)</f>
        <v>w: if &gt; D minus E
w: if -ve</v>
      </c>
      <c r="H469" s="48" t="e">
        <f t="shared" si="21"/>
        <v>#VALUE!</v>
      </c>
      <c r="I469" t="b">
        <f t="shared" si="22"/>
        <v>1</v>
      </c>
      <c r="K469" t="b">
        <f t="shared" si="23"/>
        <v>0</v>
      </c>
      <c r="L469" t="s">
        <v>48</v>
      </c>
    </row>
    <row r="470" spans="1:12" x14ac:dyDescent="0.2">
      <c r="A470" t="s">
        <v>199</v>
      </c>
      <c r="B470">
        <v>127</v>
      </c>
      <c r="C470">
        <v>24</v>
      </c>
      <c r="D470" t="s">
        <v>161</v>
      </c>
      <c r="E470" t="s">
        <v>522</v>
      </c>
      <c r="F470" s="48">
        <v>0</v>
      </c>
      <c r="G470" s="48" t="str">
        <f>IF(ISBLANK('312'!L42),"",'312'!L42)</f>
        <v>w: if =0 &amp; A &lt;&gt; 0
w: if -ve</v>
      </c>
      <c r="H470" s="48" t="e">
        <f t="shared" si="21"/>
        <v>#VALUE!</v>
      </c>
      <c r="I470" t="b">
        <f t="shared" si="22"/>
        <v>1</v>
      </c>
      <c r="K470" t="b">
        <f t="shared" si="23"/>
        <v>0</v>
      </c>
      <c r="L470" t="s">
        <v>48</v>
      </c>
    </row>
    <row r="471" spans="1:12" x14ac:dyDescent="0.2">
      <c r="A471" t="s">
        <v>199</v>
      </c>
      <c r="B471">
        <v>128</v>
      </c>
      <c r="C471">
        <v>24</v>
      </c>
      <c r="D471" t="s">
        <v>161</v>
      </c>
      <c r="E471" t="s">
        <v>523</v>
      </c>
      <c r="F471" s="48">
        <v>0</v>
      </c>
      <c r="G471" s="48" t="str">
        <f>IF(ISBLANK('312'!M42),"",'312'!M42)</f>
        <v>w: if =0 &amp; B &lt;&gt; 0
w: if -ve</v>
      </c>
      <c r="H471" s="48" t="e">
        <f t="shared" si="21"/>
        <v>#VALUE!</v>
      </c>
      <c r="I471" t="b">
        <f t="shared" si="22"/>
        <v>1</v>
      </c>
      <c r="K471" t="b">
        <f t="shared" si="23"/>
        <v>0</v>
      </c>
      <c r="L471" t="s">
        <v>48</v>
      </c>
    </row>
    <row r="472" spans="1:12" x14ac:dyDescent="0.2">
      <c r="A472" t="s">
        <v>199</v>
      </c>
      <c r="B472">
        <v>129</v>
      </c>
      <c r="C472">
        <v>24</v>
      </c>
      <c r="D472" t="s">
        <v>161</v>
      </c>
      <c r="E472" t="s">
        <v>524</v>
      </c>
      <c r="F472" s="48">
        <v>0</v>
      </c>
      <c r="G472" s="48" t="str">
        <f>IF(ISBLANK('312'!N42),"",'312'!N42)</f>
        <v>w: if &gt; H + I
w: if -ve</v>
      </c>
      <c r="H472" s="48" t="e">
        <f t="shared" si="21"/>
        <v>#VALUE!</v>
      </c>
      <c r="I472" t="b">
        <f t="shared" si="22"/>
        <v>1</v>
      </c>
      <c r="K472" t="b">
        <f t="shared" si="23"/>
        <v>0</v>
      </c>
      <c r="L472" t="s">
        <v>48</v>
      </c>
    </row>
    <row r="473" spans="1:12" x14ac:dyDescent="0.2">
      <c r="A473" t="s">
        <v>199</v>
      </c>
      <c r="B473">
        <v>130</v>
      </c>
      <c r="C473">
        <v>24</v>
      </c>
      <c r="D473" t="s">
        <v>161</v>
      </c>
      <c r="E473" t="s">
        <v>525</v>
      </c>
      <c r="F473" s="48">
        <v>0</v>
      </c>
      <c r="G473" s="48" t="str">
        <f>IF(ISBLANK('312'!O42),"",'312'!O42)</f>
        <v>w: if =0 &amp; D &lt;&gt; 0
w: if -ve</v>
      </c>
      <c r="H473" s="48" t="e">
        <f t="shared" si="21"/>
        <v>#VALUE!</v>
      </c>
      <c r="I473" t="b">
        <f t="shared" si="22"/>
        <v>1</v>
      </c>
      <c r="K473" t="b">
        <f t="shared" si="23"/>
        <v>0</v>
      </c>
      <c r="L473" t="s">
        <v>48</v>
      </c>
    </row>
    <row r="474" spans="1:12" x14ac:dyDescent="0.2">
      <c r="A474" t="s">
        <v>199</v>
      </c>
      <c r="B474">
        <v>131</v>
      </c>
      <c r="C474">
        <v>24</v>
      </c>
      <c r="D474" t="s">
        <v>161</v>
      </c>
      <c r="E474" t="s">
        <v>526</v>
      </c>
      <c r="F474" s="48">
        <v>0</v>
      </c>
      <c r="G474" s="48" t="str">
        <f>IF(ISBLANK('312'!P42),"",'312'!P42)</f>
        <v>w: if =0 &amp; E &lt;&gt; 0
w: if -ve</v>
      </c>
      <c r="H474" s="48" t="e">
        <f t="shared" si="21"/>
        <v>#VALUE!</v>
      </c>
      <c r="I474" t="b">
        <f t="shared" si="22"/>
        <v>1</v>
      </c>
      <c r="K474" t="b">
        <f t="shared" si="23"/>
        <v>0</v>
      </c>
      <c r="L474" t="s">
        <v>48</v>
      </c>
    </row>
    <row r="475" spans="1:12" x14ac:dyDescent="0.2">
      <c r="A475" t="s">
        <v>199</v>
      </c>
      <c r="B475">
        <v>132</v>
      </c>
      <c r="C475">
        <v>24</v>
      </c>
      <c r="D475" t="s">
        <v>161</v>
      </c>
      <c r="E475" t="s">
        <v>527</v>
      </c>
      <c r="F475" s="48">
        <v>0</v>
      </c>
      <c r="G475" s="48" t="str">
        <f>IF(ISBLANK('312'!Q42),"",'312'!Q42)</f>
        <v>w: if &gt; K minus L
w: if -ve</v>
      </c>
      <c r="H475" s="48" t="e">
        <f t="shared" si="21"/>
        <v>#VALUE!</v>
      </c>
      <c r="I475" t="b">
        <f t="shared" si="22"/>
        <v>1</v>
      </c>
      <c r="K475" t="b">
        <f t="shared" si="23"/>
        <v>0</v>
      </c>
      <c r="L475" t="s">
        <v>48</v>
      </c>
    </row>
    <row r="476" spans="1:12" x14ac:dyDescent="0.2">
      <c r="A476" t="s">
        <v>199</v>
      </c>
      <c r="B476">
        <v>133</v>
      </c>
      <c r="C476">
        <v>24</v>
      </c>
      <c r="D476" t="s">
        <v>161</v>
      </c>
      <c r="E476" t="s">
        <v>528</v>
      </c>
      <c r="F476" s="48">
        <v>0</v>
      </c>
      <c r="G476" s="48" t="str">
        <f>IF(ISBLANK('312'!R42),"",'312'!R42)</f>
        <v>w: if -ve</v>
      </c>
      <c r="H476" s="48" t="e">
        <f t="shared" si="21"/>
        <v>#VALUE!</v>
      </c>
      <c r="I476" t="b">
        <f t="shared" si="22"/>
        <v>1</v>
      </c>
      <c r="K476" t="b">
        <f t="shared" si="23"/>
        <v>0</v>
      </c>
      <c r="L476" t="s">
        <v>48</v>
      </c>
    </row>
    <row r="477" spans="1:12" x14ac:dyDescent="0.2">
      <c r="A477" t="s">
        <v>199</v>
      </c>
      <c r="B477">
        <v>135</v>
      </c>
      <c r="C477">
        <v>24</v>
      </c>
      <c r="D477" t="s">
        <v>161</v>
      </c>
      <c r="E477" t="s">
        <v>529</v>
      </c>
      <c r="F477" s="48">
        <v>0</v>
      </c>
      <c r="G477" s="48" t="str">
        <f>IF(ISBLANK('312'!T42),"",'312'!T42)</f>
        <v/>
      </c>
      <c r="H477" s="48" t="e">
        <f t="shared" si="21"/>
        <v>#VALUE!</v>
      </c>
      <c r="I477" t="b">
        <f t="shared" si="22"/>
        <v>1</v>
      </c>
      <c r="K477" t="b">
        <f t="shared" si="23"/>
        <v>0</v>
      </c>
      <c r="L477" t="s">
        <v>48</v>
      </c>
    </row>
    <row r="478" spans="1:12" x14ac:dyDescent="0.2">
      <c r="A478" t="s">
        <v>199</v>
      </c>
      <c r="B478">
        <v>120</v>
      </c>
      <c r="C478">
        <v>25</v>
      </c>
      <c r="D478" t="s">
        <v>164</v>
      </c>
      <c r="E478" t="s">
        <v>530</v>
      </c>
      <c r="F478" s="48">
        <v>0</v>
      </c>
      <c r="G478" s="48" t="str">
        <f>IF(ISBLANK('312'!E43),"",'312'!E43)</f>
        <v>w: if &lt; H
w: if -ve</v>
      </c>
      <c r="H478" s="48" t="e">
        <f t="shared" si="21"/>
        <v>#VALUE!</v>
      </c>
      <c r="I478" t="b">
        <f t="shared" si="22"/>
        <v>1</v>
      </c>
      <c r="K478" t="b">
        <f t="shared" si="23"/>
        <v>0</v>
      </c>
      <c r="L478" t="s">
        <v>48</v>
      </c>
    </row>
    <row r="479" spans="1:12" x14ac:dyDescent="0.2">
      <c r="A479" t="s">
        <v>199</v>
      </c>
      <c r="B479">
        <v>121</v>
      </c>
      <c r="C479">
        <v>25</v>
      </c>
      <c r="D479" t="s">
        <v>164</v>
      </c>
      <c r="E479" t="s">
        <v>531</v>
      </c>
      <c r="F479" s="48">
        <v>0</v>
      </c>
      <c r="G479" s="48" t="str">
        <f>IF(ISBLANK('312'!F43),"",'312'!F43)</f>
        <v>w: if &lt; I
w: if -ve</v>
      </c>
      <c r="H479" s="48" t="e">
        <f t="shared" si="21"/>
        <v>#VALUE!</v>
      </c>
      <c r="I479" t="b">
        <f t="shared" si="22"/>
        <v>1</v>
      </c>
      <c r="K479" t="b">
        <f t="shared" si="23"/>
        <v>0</v>
      </c>
      <c r="L479" t="s">
        <v>48</v>
      </c>
    </row>
    <row r="480" spans="1:12" x14ac:dyDescent="0.2">
      <c r="A480" t="s">
        <v>199</v>
      </c>
      <c r="B480">
        <v>122</v>
      </c>
      <c r="C480">
        <v>25</v>
      </c>
      <c r="D480" t="s">
        <v>164</v>
      </c>
      <c r="E480" t="s">
        <v>532</v>
      </c>
      <c r="F480" s="48">
        <v>0</v>
      </c>
      <c r="G480" s="48" t="str">
        <f>IF(ISBLANK('312'!G43),"",'312'!G43)</f>
        <v xml:space="preserve"> w: if &gt; A + B
w: if -ve</v>
      </c>
      <c r="H480" s="48" t="e">
        <f t="shared" si="21"/>
        <v>#VALUE!</v>
      </c>
      <c r="I480" t="b">
        <f t="shared" si="22"/>
        <v>1</v>
      </c>
      <c r="K480" t="b">
        <f t="shared" si="23"/>
        <v>0</v>
      </c>
      <c r="L480" t="s">
        <v>48</v>
      </c>
    </row>
    <row r="481" spans="1:12" x14ac:dyDescent="0.2">
      <c r="A481" t="s">
        <v>199</v>
      </c>
      <c r="B481">
        <v>123</v>
      </c>
      <c r="C481">
        <v>25</v>
      </c>
      <c r="D481" t="s">
        <v>164</v>
      </c>
      <c r="E481" t="s">
        <v>533</v>
      </c>
      <c r="F481" s="48">
        <v>0</v>
      </c>
      <c r="G481" s="48" t="str">
        <f>IF(ISBLANK('312'!H43),"",'312'!H43)</f>
        <v>w: if &lt; K
w: if -ve</v>
      </c>
      <c r="H481" s="48" t="e">
        <f t="shared" si="21"/>
        <v>#VALUE!</v>
      </c>
      <c r="I481" t="b">
        <f t="shared" si="22"/>
        <v>1</v>
      </c>
      <c r="K481" t="b">
        <f t="shared" si="23"/>
        <v>0</v>
      </c>
      <c r="L481" t="s">
        <v>48</v>
      </c>
    </row>
    <row r="482" spans="1:12" x14ac:dyDescent="0.2">
      <c r="A482" t="s">
        <v>199</v>
      </c>
      <c r="B482">
        <v>124</v>
      </c>
      <c r="C482">
        <v>25</v>
      </c>
      <c r="D482" t="s">
        <v>164</v>
      </c>
      <c r="E482" t="s">
        <v>534</v>
      </c>
      <c r="F482" s="48">
        <v>0</v>
      </c>
      <c r="G482" s="48" t="str">
        <f>IF(ISBLANK('312'!I43),"",'312'!I43)</f>
        <v>w: if &lt; L
w: if -ve</v>
      </c>
      <c r="H482" s="48" t="e">
        <f t="shared" si="21"/>
        <v>#VALUE!</v>
      </c>
      <c r="I482" t="b">
        <f t="shared" si="22"/>
        <v>1</v>
      </c>
      <c r="K482" t="b">
        <f t="shared" si="23"/>
        <v>0</v>
      </c>
      <c r="L482" t="s">
        <v>48</v>
      </c>
    </row>
    <row r="483" spans="1:12" x14ac:dyDescent="0.2">
      <c r="A483" t="s">
        <v>199</v>
      </c>
      <c r="B483">
        <v>125</v>
      </c>
      <c r="C483">
        <v>25</v>
      </c>
      <c r="D483" t="s">
        <v>164</v>
      </c>
      <c r="E483" t="s">
        <v>535</v>
      </c>
      <c r="F483" s="48">
        <v>0</v>
      </c>
      <c r="G483" s="48" t="str">
        <f>IF(ISBLANK('312'!J43),"",'312'!J43)</f>
        <v>w: if &gt; D minus E
w: if -ve</v>
      </c>
      <c r="H483" s="48" t="e">
        <f t="shared" si="21"/>
        <v>#VALUE!</v>
      </c>
      <c r="I483" t="b">
        <f t="shared" si="22"/>
        <v>1</v>
      </c>
      <c r="K483" t="b">
        <f t="shared" si="23"/>
        <v>0</v>
      </c>
      <c r="L483" t="s">
        <v>48</v>
      </c>
    </row>
    <row r="484" spans="1:12" x14ac:dyDescent="0.2">
      <c r="A484" t="s">
        <v>199</v>
      </c>
      <c r="B484">
        <v>127</v>
      </c>
      <c r="C484">
        <v>25</v>
      </c>
      <c r="D484" t="s">
        <v>164</v>
      </c>
      <c r="E484" t="s">
        <v>536</v>
      </c>
      <c r="F484" s="48">
        <v>0</v>
      </c>
      <c r="G484" s="48" t="str">
        <f>IF(ISBLANK('312'!L43),"",'312'!L43)</f>
        <v>w: if =0 &amp; A &lt;&gt; 0
w: if -ve</v>
      </c>
      <c r="H484" s="48" t="e">
        <f t="shared" si="21"/>
        <v>#VALUE!</v>
      </c>
      <c r="I484" t="b">
        <f t="shared" si="22"/>
        <v>1</v>
      </c>
      <c r="K484" t="b">
        <f t="shared" si="23"/>
        <v>0</v>
      </c>
      <c r="L484" t="s">
        <v>48</v>
      </c>
    </row>
    <row r="485" spans="1:12" x14ac:dyDescent="0.2">
      <c r="A485" t="s">
        <v>199</v>
      </c>
      <c r="B485">
        <v>128</v>
      </c>
      <c r="C485">
        <v>25</v>
      </c>
      <c r="D485" t="s">
        <v>164</v>
      </c>
      <c r="E485" t="s">
        <v>537</v>
      </c>
      <c r="F485" s="48">
        <v>0</v>
      </c>
      <c r="G485" s="48" t="str">
        <f>IF(ISBLANK('312'!M43),"",'312'!M43)</f>
        <v>w: if =0 &amp; B &lt;&gt; 0
w: if -ve</v>
      </c>
      <c r="H485" s="48" t="e">
        <f t="shared" si="21"/>
        <v>#VALUE!</v>
      </c>
      <c r="I485" t="b">
        <f t="shared" si="22"/>
        <v>1</v>
      </c>
      <c r="K485" t="b">
        <f t="shared" si="23"/>
        <v>0</v>
      </c>
      <c r="L485" t="s">
        <v>48</v>
      </c>
    </row>
    <row r="486" spans="1:12" x14ac:dyDescent="0.2">
      <c r="A486" t="s">
        <v>199</v>
      </c>
      <c r="B486">
        <v>129</v>
      </c>
      <c r="C486">
        <v>25</v>
      </c>
      <c r="D486" t="s">
        <v>164</v>
      </c>
      <c r="E486" t="s">
        <v>538</v>
      </c>
      <c r="F486" s="48">
        <v>0</v>
      </c>
      <c r="G486" s="48" t="str">
        <f>IF(ISBLANK('312'!N43),"",'312'!N43)</f>
        <v>w: if &gt; H + I
w: if -ve</v>
      </c>
      <c r="H486" s="48" t="e">
        <f t="shared" si="21"/>
        <v>#VALUE!</v>
      </c>
      <c r="I486" t="b">
        <f t="shared" si="22"/>
        <v>1</v>
      </c>
      <c r="K486" t="b">
        <f t="shared" si="23"/>
        <v>0</v>
      </c>
      <c r="L486" t="s">
        <v>48</v>
      </c>
    </row>
    <row r="487" spans="1:12" x14ac:dyDescent="0.2">
      <c r="A487" t="s">
        <v>199</v>
      </c>
      <c r="B487">
        <v>130</v>
      </c>
      <c r="C487">
        <v>25</v>
      </c>
      <c r="D487" t="s">
        <v>164</v>
      </c>
      <c r="E487" t="s">
        <v>539</v>
      </c>
      <c r="F487" s="48">
        <v>0</v>
      </c>
      <c r="G487" s="48" t="str">
        <f>IF(ISBLANK('312'!O43),"",'312'!O43)</f>
        <v>w: if =0 &amp; D &lt;&gt; 0
w: if -ve</v>
      </c>
      <c r="H487" s="48" t="e">
        <f t="shared" si="21"/>
        <v>#VALUE!</v>
      </c>
      <c r="I487" t="b">
        <f t="shared" si="22"/>
        <v>1</v>
      </c>
      <c r="K487" t="b">
        <f t="shared" si="23"/>
        <v>0</v>
      </c>
      <c r="L487" t="s">
        <v>48</v>
      </c>
    </row>
    <row r="488" spans="1:12" x14ac:dyDescent="0.2">
      <c r="A488" t="s">
        <v>199</v>
      </c>
      <c r="B488">
        <v>131</v>
      </c>
      <c r="C488">
        <v>25</v>
      </c>
      <c r="D488" t="s">
        <v>164</v>
      </c>
      <c r="E488" t="s">
        <v>540</v>
      </c>
      <c r="F488" s="48">
        <v>0</v>
      </c>
      <c r="G488" s="48" t="str">
        <f>IF(ISBLANK('312'!P43),"",'312'!P43)</f>
        <v>w: if =0 &amp; E &lt;&gt; 0
w: if -ve</v>
      </c>
      <c r="H488" s="48" t="e">
        <f t="shared" si="21"/>
        <v>#VALUE!</v>
      </c>
      <c r="I488" t="b">
        <f t="shared" si="22"/>
        <v>1</v>
      </c>
      <c r="K488" t="b">
        <f t="shared" si="23"/>
        <v>0</v>
      </c>
      <c r="L488" t="s">
        <v>48</v>
      </c>
    </row>
    <row r="489" spans="1:12" x14ac:dyDescent="0.2">
      <c r="A489" t="s">
        <v>199</v>
      </c>
      <c r="B489">
        <v>132</v>
      </c>
      <c r="C489">
        <v>25</v>
      </c>
      <c r="D489" t="s">
        <v>164</v>
      </c>
      <c r="E489" t="s">
        <v>541</v>
      </c>
      <c r="F489" s="48">
        <v>0</v>
      </c>
      <c r="G489" s="48" t="str">
        <f>IF(ISBLANK('312'!Q43),"",'312'!Q43)</f>
        <v>w: if &gt; K minus L
w: if -ve</v>
      </c>
      <c r="H489" s="48" t="e">
        <f t="shared" si="21"/>
        <v>#VALUE!</v>
      </c>
      <c r="I489" t="b">
        <f t="shared" si="22"/>
        <v>1</v>
      </c>
      <c r="K489" t="b">
        <f t="shared" si="23"/>
        <v>0</v>
      </c>
      <c r="L489" t="s">
        <v>48</v>
      </c>
    </row>
    <row r="490" spans="1:12" x14ac:dyDescent="0.2">
      <c r="A490" t="s">
        <v>199</v>
      </c>
      <c r="B490">
        <v>133</v>
      </c>
      <c r="C490">
        <v>25</v>
      </c>
      <c r="D490" t="s">
        <v>164</v>
      </c>
      <c r="E490" t="s">
        <v>542</v>
      </c>
      <c r="F490" s="48">
        <v>0</v>
      </c>
      <c r="G490" s="48" t="str">
        <f>IF(ISBLANK('312'!R43),"",'312'!R43)</f>
        <v>w: if -ve</v>
      </c>
      <c r="H490" s="48" t="e">
        <f t="shared" si="21"/>
        <v>#VALUE!</v>
      </c>
      <c r="I490" t="b">
        <f t="shared" si="22"/>
        <v>1</v>
      </c>
      <c r="K490" t="b">
        <f t="shared" si="23"/>
        <v>0</v>
      </c>
      <c r="L490" t="s">
        <v>48</v>
      </c>
    </row>
    <row r="491" spans="1:12" x14ac:dyDescent="0.2">
      <c r="A491" t="s">
        <v>199</v>
      </c>
      <c r="B491">
        <v>135</v>
      </c>
      <c r="C491">
        <v>25</v>
      </c>
      <c r="D491" t="s">
        <v>164</v>
      </c>
      <c r="E491" t="s">
        <v>543</v>
      </c>
      <c r="F491" s="48">
        <v>0</v>
      </c>
      <c r="G491" s="48" t="str">
        <f>IF(ISBLANK('312'!T43),"",'312'!T43)</f>
        <v/>
      </c>
      <c r="H491" s="48" t="e">
        <f t="shared" si="21"/>
        <v>#VALUE!</v>
      </c>
      <c r="I491" t="b">
        <f t="shared" si="22"/>
        <v>1</v>
      </c>
      <c r="K491" t="b">
        <f t="shared" si="23"/>
        <v>0</v>
      </c>
      <c r="L491" t="s">
        <v>48</v>
      </c>
    </row>
    <row r="492" spans="1:12" x14ac:dyDescent="0.2">
      <c r="A492" t="s">
        <v>199</v>
      </c>
      <c r="B492">
        <v>120</v>
      </c>
      <c r="C492">
        <v>26</v>
      </c>
      <c r="D492" t="s">
        <v>167</v>
      </c>
      <c r="E492" t="s">
        <v>544</v>
      </c>
      <c r="F492" s="48">
        <v>0</v>
      </c>
      <c r="G492" s="48" t="str">
        <f>IF(ISBLANK('312'!E44),"",'312'!E44)</f>
        <v>w: if &lt; H
w: if -ve</v>
      </c>
      <c r="H492" s="48" t="e">
        <f t="shared" si="21"/>
        <v>#VALUE!</v>
      </c>
      <c r="I492" t="b">
        <f t="shared" si="22"/>
        <v>1</v>
      </c>
      <c r="K492" t="b">
        <f t="shared" si="23"/>
        <v>0</v>
      </c>
      <c r="L492" t="s">
        <v>48</v>
      </c>
    </row>
    <row r="493" spans="1:12" x14ac:dyDescent="0.2">
      <c r="A493" t="s">
        <v>199</v>
      </c>
      <c r="B493">
        <v>121</v>
      </c>
      <c r="C493">
        <v>26</v>
      </c>
      <c r="D493" t="s">
        <v>167</v>
      </c>
      <c r="E493" t="s">
        <v>545</v>
      </c>
      <c r="F493" s="48">
        <v>0</v>
      </c>
      <c r="G493" s="48" t="str">
        <f>IF(ISBLANK('312'!F44),"",'312'!F44)</f>
        <v>w: if &lt; I
w: if -ve</v>
      </c>
      <c r="H493" s="48" t="e">
        <f t="shared" si="21"/>
        <v>#VALUE!</v>
      </c>
      <c r="I493" t="b">
        <f t="shared" si="22"/>
        <v>1</v>
      </c>
      <c r="K493" t="b">
        <f t="shared" si="23"/>
        <v>0</v>
      </c>
      <c r="L493" t="s">
        <v>48</v>
      </c>
    </row>
    <row r="494" spans="1:12" x14ac:dyDescent="0.2">
      <c r="A494" t="s">
        <v>199</v>
      </c>
      <c r="B494">
        <v>122</v>
      </c>
      <c r="C494">
        <v>26</v>
      </c>
      <c r="D494" t="s">
        <v>167</v>
      </c>
      <c r="E494" t="s">
        <v>546</v>
      </c>
      <c r="F494" s="48">
        <v>0</v>
      </c>
      <c r="G494" s="48" t="str">
        <f>IF(ISBLANK('312'!G44),"",'312'!G44)</f>
        <v xml:space="preserve"> w: if &gt; A + B
w: if -ve</v>
      </c>
      <c r="H494" s="48" t="e">
        <f t="shared" si="21"/>
        <v>#VALUE!</v>
      </c>
      <c r="I494" t="b">
        <f t="shared" si="22"/>
        <v>1</v>
      </c>
      <c r="K494" t="b">
        <f t="shared" si="23"/>
        <v>0</v>
      </c>
      <c r="L494" t="s">
        <v>48</v>
      </c>
    </row>
    <row r="495" spans="1:12" x14ac:dyDescent="0.2">
      <c r="A495" t="s">
        <v>199</v>
      </c>
      <c r="B495">
        <v>123</v>
      </c>
      <c r="C495">
        <v>26</v>
      </c>
      <c r="D495" t="s">
        <v>167</v>
      </c>
      <c r="E495" t="s">
        <v>547</v>
      </c>
      <c r="F495" s="48">
        <v>0</v>
      </c>
      <c r="G495" s="48" t="str">
        <f>IF(ISBLANK('312'!H44),"",'312'!H44)</f>
        <v>w: if &lt; K
w: if -ve</v>
      </c>
      <c r="H495" s="48" t="e">
        <f t="shared" si="21"/>
        <v>#VALUE!</v>
      </c>
      <c r="I495" t="b">
        <f t="shared" si="22"/>
        <v>1</v>
      </c>
      <c r="K495" t="b">
        <f t="shared" si="23"/>
        <v>0</v>
      </c>
      <c r="L495" t="s">
        <v>48</v>
      </c>
    </row>
    <row r="496" spans="1:12" x14ac:dyDescent="0.2">
      <c r="A496" t="s">
        <v>199</v>
      </c>
      <c r="B496">
        <v>124</v>
      </c>
      <c r="C496">
        <v>26</v>
      </c>
      <c r="D496" t="s">
        <v>167</v>
      </c>
      <c r="E496" t="s">
        <v>548</v>
      </c>
      <c r="F496" s="48">
        <v>0</v>
      </c>
      <c r="G496" s="48" t="str">
        <f>IF(ISBLANK('312'!I44),"",'312'!I44)</f>
        <v>w: if &lt; L
w: if -ve</v>
      </c>
      <c r="H496" s="48" t="e">
        <f t="shared" si="21"/>
        <v>#VALUE!</v>
      </c>
      <c r="I496" t="b">
        <f t="shared" si="22"/>
        <v>1</v>
      </c>
      <c r="K496" t="b">
        <f t="shared" si="23"/>
        <v>0</v>
      </c>
      <c r="L496" t="s">
        <v>48</v>
      </c>
    </row>
    <row r="497" spans="1:12" x14ac:dyDescent="0.2">
      <c r="A497" t="s">
        <v>199</v>
      </c>
      <c r="B497">
        <v>125</v>
      </c>
      <c r="C497">
        <v>26</v>
      </c>
      <c r="D497" t="s">
        <v>167</v>
      </c>
      <c r="E497" t="s">
        <v>549</v>
      </c>
      <c r="F497" s="48">
        <v>0</v>
      </c>
      <c r="G497" s="48" t="str">
        <f>IF(ISBLANK('312'!J44),"",'312'!J44)</f>
        <v>w: if &gt; D minus E
w: if -ve</v>
      </c>
      <c r="H497" s="48" t="e">
        <f t="shared" si="21"/>
        <v>#VALUE!</v>
      </c>
      <c r="I497" t="b">
        <f t="shared" si="22"/>
        <v>1</v>
      </c>
      <c r="K497" t="b">
        <f t="shared" si="23"/>
        <v>0</v>
      </c>
      <c r="L497" t="s">
        <v>48</v>
      </c>
    </row>
    <row r="498" spans="1:12" x14ac:dyDescent="0.2">
      <c r="A498" t="s">
        <v>199</v>
      </c>
      <c r="B498">
        <v>127</v>
      </c>
      <c r="C498">
        <v>26</v>
      </c>
      <c r="D498" t="s">
        <v>167</v>
      </c>
      <c r="E498" t="s">
        <v>550</v>
      </c>
      <c r="F498" s="48">
        <v>0</v>
      </c>
      <c r="G498" s="48" t="str">
        <f>IF(ISBLANK('312'!L44),"",'312'!L44)</f>
        <v>w: if =0 &amp; A &lt;&gt; 0
w: if -ve</v>
      </c>
      <c r="H498" s="48" t="e">
        <f t="shared" si="21"/>
        <v>#VALUE!</v>
      </c>
      <c r="I498" t="b">
        <f t="shared" si="22"/>
        <v>1</v>
      </c>
      <c r="K498" t="b">
        <f t="shared" si="23"/>
        <v>0</v>
      </c>
      <c r="L498" t="s">
        <v>48</v>
      </c>
    </row>
    <row r="499" spans="1:12" x14ac:dyDescent="0.2">
      <c r="A499" t="s">
        <v>199</v>
      </c>
      <c r="B499">
        <v>128</v>
      </c>
      <c r="C499">
        <v>26</v>
      </c>
      <c r="D499" t="s">
        <v>167</v>
      </c>
      <c r="E499" t="s">
        <v>551</v>
      </c>
      <c r="F499" s="48">
        <v>0</v>
      </c>
      <c r="G499" s="48" t="str">
        <f>IF(ISBLANK('312'!M44),"",'312'!M44)</f>
        <v>w: if =0 &amp; B &lt;&gt; 0
w: if -ve</v>
      </c>
      <c r="H499" s="48" t="e">
        <f t="shared" si="21"/>
        <v>#VALUE!</v>
      </c>
      <c r="I499" t="b">
        <f t="shared" si="22"/>
        <v>1</v>
      </c>
      <c r="K499" t="b">
        <f t="shared" si="23"/>
        <v>0</v>
      </c>
      <c r="L499" t="s">
        <v>48</v>
      </c>
    </row>
    <row r="500" spans="1:12" x14ac:dyDescent="0.2">
      <c r="A500" t="s">
        <v>199</v>
      </c>
      <c r="B500">
        <v>129</v>
      </c>
      <c r="C500">
        <v>26</v>
      </c>
      <c r="D500" t="s">
        <v>167</v>
      </c>
      <c r="E500" t="s">
        <v>552</v>
      </c>
      <c r="F500" s="48">
        <v>0</v>
      </c>
      <c r="G500" s="48" t="str">
        <f>IF(ISBLANK('312'!N44),"",'312'!N44)</f>
        <v>w: if &gt; H + I
w: if -ve</v>
      </c>
      <c r="H500" s="48" t="e">
        <f t="shared" si="21"/>
        <v>#VALUE!</v>
      </c>
      <c r="I500" t="b">
        <f t="shared" si="22"/>
        <v>1</v>
      </c>
      <c r="K500" t="b">
        <f t="shared" si="23"/>
        <v>0</v>
      </c>
      <c r="L500" t="s">
        <v>48</v>
      </c>
    </row>
    <row r="501" spans="1:12" x14ac:dyDescent="0.2">
      <c r="A501" t="s">
        <v>199</v>
      </c>
      <c r="B501">
        <v>130</v>
      </c>
      <c r="C501">
        <v>26</v>
      </c>
      <c r="D501" t="s">
        <v>167</v>
      </c>
      <c r="E501" t="s">
        <v>553</v>
      </c>
      <c r="F501" s="48">
        <v>0</v>
      </c>
      <c r="G501" s="48" t="str">
        <f>IF(ISBLANK('312'!O44),"",'312'!O44)</f>
        <v>w: if =0 &amp; D &lt;&gt; 0
w: if -ve</v>
      </c>
      <c r="H501" s="48" t="e">
        <f t="shared" si="21"/>
        <v>#VALUE!</v>
      </c>
      <c r="I501" t="b">
        <f t="shared" si="22"/>
        <v>1</v>
      </c>
      <c r="K501" t="b">
        <f t="shared" si="23"/>
        <v>0</v>
      </c>
      <c r="L501" t="s">
        <v>48</v>
      </c>
    </row>
    <row r="502" spans="1:12" x14ac:dyDescent="0.2">
      <c r="A502" t="s">
        <v>199</v>
      </c>
      <c r="B502">
        <v>131</v>
      </c>
      <c r="C502">
        <v>26</v>
      </c>
      <c r="D502" t="s">
        <v>167</v>
      </c>
      <c r="E502" t="s">
        <v>554</v>
      </c>
      <c r="F502" s="48">
        <v>0</v>
      </c>
      <c r="G502" s="48" t="str">
        <f>IF(ISBLANK('312'!P44),"",'312'!P44)</f>
        <v>w: if =0 &amp; E &lt;&gt; 0
w: if -ve</v>
      </c>
      <c r="H502" s="48" t="e">
        <f t="shared" si="21"/>
        <v>#VALUE!</v>
      </c>
      <c r="I502" t="b">
        <f t="shared" si="22"/>
        <v>1</v>
      </c>
      <c r="K502" t="b">
        <f t="shared" si="23"/>
        <v>0</v>
      </c>
      <c r="L502" t="s">
        <v>48</v>
      </c>
    </row>
    <row r="503" spans="1:12" x14ac:dyDescent="0.2">
      <c r="A503" t="s">
        <v>199</v>
      </c>
      <c r="B503">
        <v>132</v>
      </c>
      <c r="C503">
        <v>26</v>
      </c>
      <c r="D503" t="s">
        <v>167</v>
      </c>
      <c r="E503" t="s">
        <v>555</v>
      </c>
      <c r="F503" s="48">
        <v>0</v>
      </c>
      <c r="G503" s="48" t="str">
        <f>IF(ISBLANK('312'!Q44),"",'312'!Q44)</f>
        <v>w: if &gt; K minus L
w: if -ve</v>
      </c>
      <c r="H503" s="48" t="e">
        <f t="shared" si="21"/>
        <v>#VALUE!</v>
      </c>
      <c r="I503" t="b">
        <f t="shared" si="22"/>
        <v>1</v>
      </c>
      <c r="K503" t="b">
        <f t="shared" si="23"/>
        <v>0</v>
      </c>
      <c r="L503" t="s">
        <v>48</v>
      </c>
    </row>
    <row r="504" spans="1:12" x14ac:dyDescent="0.2">
      <c r="A504" t="s">
        <v>199</v>
      </c>
      <c r="B504">
        <v>133</v>
      </c>
      <c r="C504">
        <v>26</v>
      </c>
      <c r="D504" t="s">
        <v>167</v>
      </c>
      <c r="E504" t="s">
        <v>556</v>
      </c>
      <c r="F504" s="48">
        <v>0</v>
      </c>
      <c r="G504" s="48" t="str">
        <f>IF(ISBLANK('312'!R44),"",'312'!R44)</f>
        <v>w: if -ve</v>
      </c>
      <c r="H504" s="48" t="e">
        <f t="shared" si="21"/>
        <v>#VALUE!</v>
      </c>
      <c r="I504" t="b">
        <f t="shared" si="22"/>
        <v>1</v>
      </c>
      <c r="K504" t="b">
        <f t="shared" si="23"/>
        <v>0</v>
      </c>
      <c r="L504" t="s">
        <v>48</v>
      </c>
    </row>
    <row r="505" spans="1:12" x14ac:dyDescent="0.2">
      <c r="A505" t="s">
        <v>199</v>
      </c>
      <c r="B505">
        <v>135</v>
      </c>
      <c r="C505">
        <v>26</v>
      </c>
      <c r="D505" t="s">
        <v>167</v>
      </c>
      <c r="E505" t="s">
        <v>557</v>
      </c>
      <c r="F505" s="48">
        <v>0</v>
      </c>
      <c r="G505" s="48" t="str">
        <f>IF(ISBLANK('312'!T44),"",'312'!T44)</f>
        <v/>
      </c>
      <c r="H505" s="48" t="e">
        <f t="shared" si="21"/>
        <v>#VALUE!</v>
      </c>
      <c r="I505" t="b">
        <f t="shared" si="22"/>
        <v>1</v>
      </c>
      <c r="K505" t="b">
        <f t="shared" si="23"/>
        <v>0</v>
      </c>
      <c r="L505" t="s">
        <v>48</v>
      </c>
    </row>
    <row r="506" spans="1:12" x14ac:dyDescent="0.2">
      <c r="A506" t="s">
        <v>199</v>
      </c>
      <c r="B506">
        <v>120</v>
      </c>
      <c r="C506">
        <v>27</v>
      </c>
      <c r="D506" t="s">
        <v>170</v>
      </c>
      <c r="E506" t="s">
        <v>558</v>
      </c>
      <c r="F506" s="48">
        <v>0</v>
      </c>
      <c r="G506" s="48" t="str">
        <f>IF(ISBLANK('312'!E45),"",'312'!E45)</f>
        <v>w: if &lt; H
w: if -ve</v>
      </c>
      <c r="H506" s="48" t="e">
        <f t="shared" si="21"/>
        <v>#VALUE!</v>
      </c>
      <c r="I506" t="b">
        <f t="shared" si="22"/>
        <v>1</v>
      </c>
      <c r="K506" t="b">
        <f t="shared" si="23"/>
        <v>0</v>
      </c>
      <c r="L506" t="s">
        <v>48</v>
      </c>
    </row>
    <row r="507" spans="1:12" x14ac:dyDescent="0.2">
      <c r="A507" t="s">
        <v>199</v>
      </c>
      <c r="B507">
        <v>121</v>
      </c>
      <c r="C507">
        <v>27</v>
      </c>
      <c r="D507" t="s">
        <v>170</v>
      </c>
      <c r="E507" t="s">
        <v>559</v>
      </c>
      <c r="F507" s="48">
        <v>0</v>
      </c>
      <c r="G507" s="48" t="str">
        <f>IF(ISBLANK('312'!F45),"",'312'!F45)</f>
        <v>w: if &lt; I
w: if -ve</v>
      </c>
      <c r="H507" s="48" t="e">
        <f t="shared" si="21"/>
        <v>#VALUE!</v>
      </c>
      <c r="I507" t="b">
        <f t="shared" si="22"/>
        <v>1</v>
      </c>
      <c r="K507" t="b">
        <f t="shared" si="23"/>
        <v>0</v>
      </c>
      <c r="L507" t="s">
        <v>48</v>
      </c>
    </row>
    <row r="508" spans="1:12" x14ac:dyDescent="0.2">
      <c r="A508" t="s">
        <v>199</v>
      </c>
      <c r="B508">
        <v>122</v>
      </c>
      <c r="C508">
        <v>27</v>
      </c>
      <c r="D508" t="s">
        <v>170</v>
      </c>
      <c r="E508" t="s">
        <v>560</v>
      </c>
      <c r="F508" s="48">
        <v>0</v>
      </c>
      <c r="G508" s="48" t="str">
        <f>IF(ISBLANK('312'!G45),"",'312'!G45)</f>
        <v xml:space="preserve"> w: if &gt; A + B
w: if -ve</v>
      </c>
      <c r="H508" s="48" t="e">
        <f t="shared" si="21"/>
        <v>#VALUE!</v>
      </c>
      <c r="I508" t="b">
        <f t="shared" si="22"/>
        <v>1</v>
      </c>
      <c r="K508" t="b">
        <f t="shared" si="23"/>
        <v>0</v>
      </c>
      <c r="L508" t="s">
        <v>48</v>
      </c>
    </row>
    <row r="509" spans="1:12" x14ac:dyDescent="0.2">
      <c r="A509" t="s">
        <v>199</v>
      </c>
      <c r="B509">
        <v>123</v>
      </c>
      <c r="C509">
        <v>27</v>
      </c>
      <c r="D509" t="s">
        <v>170</v>
      </c>
      <c r="E509" t="s">
        <v>561</v>
      </c>
      <c r="F509" s="48">
        <v>0</v>
      </c>
      <c r="G509" s="48" t="str">
        <f>IF(ISBLANK('312'!H45),"",'312'!H45)</f>
        <v>w: if &lt; K
w: if -ve</v>
      </c>
      <c r="H509" s="48" t="e">
        <f t="shared" si="21"/>
        <v>#VALUE!</v>
      </c>
      <c r="I509" t="b">
        <f t="shared" si="22"/>
        <v>1</v>
      </c>
      <c r="K509" t="b">
        <f t="shared" si="23"/>
        <v>0</v>
      </c>
      <c r="L509" t="s">
        <v>48</v>
      </c>
    </row>
    <row r="510" spans="1:12" x14ac:dyDescent="0.2">
      <c r="A510" t="s">
        <v>199</v>
      </c>
      <c r="B510">
        <v>124</v>
      </c>
      <c r="C510">
        <v>27</v>
      </c>
      <c r="D510" t="s">
        <v>170</v>
      </c>
      <c r="E510" t="s">
        <v>562</v>
      </c>
      <c r="F510" s="48">
        <v>0</v>
      </c>
      <c r="G510" s="48" t="str">
        <f>IF(ISBLANK('312'!I45),"",'312'!I45)</f>
        <v>w: if &lt; L
w: if -ve</v>
      </c>
      <c r="H510" s="48" t="e">
        <f t="shared" si="21"/>
        <v>#VALUE!</v>
      </c>
      <c r="I510" t="b">
        <f t="shared" si="22"/>
        <v>1</v>
      </c>
      <c r="K510" t="b">
        <f t="shared" si="23"/>
        <v>0</v>
      </c>
      <c r="L510" t="s">
        <v>48</v>
      </c>
    </row>
    <row r="511" spans="1:12" x14ac:dyDescent="0.2">
      <c r="A511" t="s">
        <v>199</v>
      </c>
      <c r="B511">
        <v>125</v>
      </c>
      <c r="C511">
        <v>27</v>
      </c>
      <c r="D511" t="s">
        <v>170</v>
      </c>
      <c r="E511" t="s">
        <v>563</v>
      </c>
      <c r="F511" s="48">
        <v>0</v>
      </c>
      <c r="G511" s="48" t="str">
        <f>IF(ISBLANK('312'!J45),"",'312'!J45)</f>
        <v>w: if &gt; D minus E
w: if -ve</v>
      </c>
      <c r="H511" s="48" t="e">
        <f t="shared" si="21"/>
        <v>#VALUE!</v>
      </c>
      <c r="I511" t="b">
        <f t="shared" si="22"/>
        <v>1</v>
      </c>
      <c r="K511" t="b">
        <f t="shared" si="23"/>
        <v>0</v>
      </c>
      <c r="L511" t="s">
        <v>48</v>
      </c>
    </row>
    <row r="512" spans="1:12" x14ac:dyDescent="0.2">
      <c r="A512" t="s">
        <v>199</v>
      </c>
      <c r="B512">
        <v>127</v>
      </c>
      <c r="C512">
        <v>27</v>
      </c>
      <c r="D512" t="s">
        <v>170</v>
      </c>
      <c r="E512" t="s">
        <v>564</v>
      </c>
      <c r="F512" s="48">
        <v>0</v>
      </c>
      <c r="G512" s="48" t="str">
        <f>IF(ISBLANK('312'!L45),"",'312'!L45)</f>
        <v>w: if =0 &amp; A &lt;&gt; 0
w: if -ve</v>
      </c>
      <c r="H512" s="48" t="e">
        <f t="shared" si="21"/>
        <v>#VALUE!</v>
      </c>
      <c r="I512" t="b">
        <f t="shared" si="22"/>
        <v>1</v>
      </c>
      <c r="K512" t="b">
        <f t="shared" si="23"/>
        <v>0</v>
      </c>
      <c r="L512" t="s">
        <v>48</v>
      </c>
    </row>
    <row r="513" spans="1:12" x14ac:dyDescent="0.2">
      <c r="A513" t="s">
        <v>199</v>
      </c>
      <c r="B513">
        <v>128</v>
      </c>
      <c r="C513">
        <v>27</v>
      </c>
      <c r="D513" t="s">
        <v>170</v>
      </c>
      <c r="E513" t="s">
        <v>565</v>
      </c>
      <c r="F513" s="48">
        <v>0</v>
      </c>
      <c r="G513" s="48" t="str">
        <f>IF(ISBLANK('312'!M45),"",'312'!M45)</f>
        <v>w: if =0 &amp; B &lt;&gt; 0
w: if -ve</v>
      </c>
      <c r="H513" s="48" t="e">
        <f t="shared" si="21"/>
        <v>#VALUE!</v>
      </c>
      <c r="I513" t="b">
        <f t="shared" si="22"/>
        <v>1</v>
      </c>
      <c r="K513" t="b">
        <f t="shared" si="23"/>
        <v>0</v>
      </c>
      <c r="L513" t="s">
        <v>48</v>
      </c>
    </row>
    <row r="514" spans="1:12" x14ac:dyDescent="0.2">
      <c r="A514" t="s">
        <v>199</v>
      </c>
      <c r="B514">
        <v>129</v>
      </c>
      <c r="C514">
        <v>27</v>
      </c>
      <c r="D514" t="s">
        <v>170</v>
      </c>
      <c r="E514" t="s">
        <v>566</v>
      </c>
      <c r="F514" s="48">
        <v>0</v>
      </c>
      <c r="G514" s="48" t="str">
        <f>IF(ISBLANK('312'!N45),"",'312'!N45)</f>
        <v>w: if &gt; H + I
w: if -ve</v>
      </c>
      <c r="H514" s="48" t="e">
        <f t="shared" si="21"/>
        <v>#VALUE!</v>
      </c>
      <c r="I514" t="b">
        <f t="shared" si="22"/>
        <v>1</v>
      </c>
      <c r="K514" t="b">
        <f t="shared" si="23"/>
        <v>0</v>
      </c>
      <c r="L514" t="s">
        <v>48</v>
      </c>
    </row>
    <row r="515" spans="1:12" x14ac:dyDescent="0.2">
      <c r="A515" t="s">
        <v>199</v>
      </c>
      <c r="B515">
        <v>130</v>
      </c>
      <c r="C515">
        <v>27</v>
      </c>
      <c r="D515" t="s">
        <v>170</v>
      </c>
      <c r="E515" t="s">
        <v>567</v>
      </c>
      <c r="F515" s="48">
        <v>0</v>
      </c>
      <c r="G515" s="48" t="str">
        <f>IF(ISBLANK('312'!O45),"",'312'!O45)</f>
        <v>w: if =0 &amp; D &lt;&gt; 0
w: if -ve</v>
      </c>
      <c r="H515" s="48" t="e">
        <f t="shared" si="21"/>
        <v>#VALUE!</v>
      </c>
      <c r="I515" t="b">
        <f t="shared" si="22"/>
        <v>1</v>
      </c>
      <c r="K515" t="b">
        <f t="shared" si="23"/>
        <v>0</v>
      </c>
      <c r="L515" t="s">
        <v>48</v>
      </c>
    </row>
    <row r="516" spans="1:12" x14ac:dyDescent="0.2">
      <c r="A516" t="s">
        <v>199</v>
      </c>
      <c r="B516">
        <v>131</v>
      </c>
      <c r="C516">
        <v>27</v>
      </c>
      <c r="D516" t="s">
        <v>170</v>
      </c>
      <c r="E516" t="s">
        <v>568</v>
      </c>
      <c r="F516" s="48">
        <v>0</v>
      </c>
      <c r="G516" s="48" t="str">
        <f>IF(ISBLANK('312'!P45),"",'312'!P45)</f>
        <v>w: if =0 &amp; E &lt;&gt; 0
w: if -ve</v>
      </c>
      <c r="H516" s="48" t="e">
        <f t="shared" si="21"/>
        <v>#VALUE!</v>
      </c>
      <c r="I516" t="b">
        <f t="shared" si="22"/>
        <v>1</v>
      </c>
      <c r="K516" t="b">
        <f t="shared" si="23"/>
        <v>0</v>
      </c>
      <c r="L516" t="s">
        <v>48</v>
      </c>
    </row>
    <row r="517" spans="1:12" x14ac:dyDescent="0.2">
      <c r="A517" t="s">
        <v>199</v>
      </c>
      <c r="B517">
        <v>132</v>
      </c>
      <c r="C517">
        <v>27</v>
      </c>
      <c r="D517" t="s">
        <v>170</v>
      </c>
      <c r="E517" t="s">
        <v>569</v>
      </c>
      <c r="F517" s="48">
        <v>0</v>
      </c>
      <c r="G517" s="48" t="str">
        <f>IF(ISBLANK('312'!Q45),"",'312'!Q45)</f>
        <v>w: if &gt; K minus L
w: if -ve</v>
      </c>
      <c r="H517" s="48" t="e">
        <f t="shared" si="21"/>
        <v>#VALUE!</v>
      </c>
      <c r="I517" t="b">
        <f t="shared" si="22"/>
        <v>1</v>
      </c>
      <c r="K517" t="b">
        <f t="shared" si="23"/>
        <v>0</v>
      </c>
      <c r="L517" t="s">
        <v>48</v>
      </c>
    </row>
    <row r="518" spans="1:12" x14ac:dyDescent="0.2">
      <c r="A518" t="s">
        <v>199</v>
      </c>
      <c r="B518">
        <v>133</v>
      </c>
      <c r="C518">
        <v>27</v>
      </c>
      <c r="D518" t="s">
        <v>170</v>
      </c>
      <c r="E518" t="s">
        <v>570</v>
      </c>
      <c r="F518" s="48">
        <v>0</v>
      </c>
      <c r="G518" s="48" t="str">
        <f>IF(ISBLANK('312'!R45),"",'312'!R45)</f>
        <v>w: if -ve</v>
      </c>
      <c r="H518" s="48" t="e">
        <f t="shared" ref="H518:H581" si="24">G518-F518</f>
        <v>#VALUE!</v>
      </c>
      <c r="I518" t="b">
        <f t="shared" ref="I518:I581" si="25">ISERROR(H518)</f>
        <v>1</v>
      </c>
      <c r="K518" t="b">
        <f t="shared" ref="K518:K581" si="26">G518=F518</f>
        <v>0</v>
      </c>
      <c r="L518" t="s">
        <v>48</v>
      </c>
    </row>
    <row r="519" spans="1:12" x14ac:dyDescent="0.2">
      <c r="A519" t="s">
        <v>199</v>
      </c>
      <c r="B519">
        <v>135</v>
      </c>
      <c r="C519">
        <v>27</v>
      </c>
      <c r="D519" t="s">
        <v>170</v>
      </c>
      <c r="E519" t="s">
        <v>571</v>
      </c>
      <c r="F519" s="48">
        <v>0</v>
      </c>
      <c r="G519" s="48" t="str">
        <f>IF(ISBLANK('312'!T45),"",'312'!T45)</f>
        <v/>
      </c>
      <c r="H519" s="48" t="e">
        <f t="shared" si="24"/>
        <v>#VALUE!</v>
      </c>
      <c r="I519" t="b">
        <f t="shared" si="25"/>
        <v>1</v>
      </c>
      <c r="K519" t="b">
        <f t="shared" si="26"/>
        <v>0</v>
      </c>
      <c r="L519" t="s">
        <v>48</v>
      </c>
    </row>
    <row r="520" spans="1:12" x14ac:dyDescent="0.2">
      <c r="A520" t="s">
        <v>199</v>
      </c>
      <c r="B520">
        <v>120</v>
      </c>
      <c r="C520">
        <v>28</v>
      </c>
      <c r="D520" t="s">
        <v>173</v>
      </c>
      <c r="E520" t="s">
        <v>572</v>
      </c>
      <c r="F520" s="48">
        <v>0</v>
      </c>
      <c r="G520" s="48" t="str">
        <f>IF(ISBLANK('312'!E46),"",'312'!E46)</f>
        <v>w: if &lt; H
w: if -ve</v>
      </c>
      <c r="H520" s="48" t="e">
        <f t="shared" si="24"/>
        <v>#VALUE!</v>
      </c>
      <c r="I520" t="b">
        <f t="shared" si="25"/>
        <v>1</v>
      </c>
      <c r="K520" t="b">
        <f t="shared" si="26"/>
        <v>0</v>
      </c>
      <c r="L520" t="s">
        <v>48</v>
      </c>
    </row>
    <row r="521" spans="1:12" x14ac:dyDescent="0.2">
      <c r="A521" t="s">
        <v>199</v>
      </c>
      <c r="B521">
        <v>121</v>
      </c>
      <c r="C521">
        <v>28</v>
      </c>
      <c r="D521" t="s">
        <v>173</v>
      </c>
      <c r="E521" t="s">
        <v>573</v>
      </c>
      <c r="F521" s="48">
        <v>0</v>
      </c>
      <c r="G521" s="48" t="str">
        <f>IF(ISBLANK('312'!F46),"",'312'!F46)</f>
        <v>w: if &lt; I
w: if -ve</v>
      </c>
      <c r="H521" s="48" t="e">
        <f t="shared" si="24"/>
        <v>#VALUE!</v>
      </c>
      <c r="I521" t="b">
        <f t="shared" si="25"/>
        <v>1</v>
      </c>
      <c r="K521" t="b">
        <f t="shared" si="26"/>
        <v>0</v>
      </c>
      <c r="L521" t="s">
        <v>48</v>
      </c>
    </row>
    <row r="522" spans="1:12" x14ac:dyDescent="0.2">
      <c r="A522" t="s">
        <v>199</v>
      </c>
      <c r="B522">
        <v>122</v>
      </c>
      <c r="C522">
        <v>28</v>
      </c>
      <c r="D522" t="s">
        <v>173</v>
      </c>
      <c r="E522" t="s">
        <v>574</v>
      </c>
      <c r="F522" s="48">
        <v>0</v>
      </c>
      <c r="G522" s="48" t="str">
        <f>IF(ISBLANK('312'!G46),"",'312'!G46)</f>
        <v xml:space="preserve"> w: if &gt; A + B
w: if -ve</v>
      </c>
      <c r="H522" s="48" t="e">
        <f t="shared" si="24"/>
        <v>#VALUE!</v>
      </c>
      <c r="I522" t="b">
        <f t="shared" si="25"/>
        <v>1</v>
      </c>
      <c r="K522" t="b">
        <f t="shared" si="26"/>
        <v>0</v>
      </c>
      <c r="L522" t="s">
        <v>48</v>
      </c>
    </row>
    <row r="523" spans="1:12" x14ac:dyDescent="0.2">
      <c r="A523" t="s">
        <v>199</v>
      </c>
      <c r="B523">
        <v>123</v>
      </c>
      <c r="C523">
        <v>28</v>
      </c>
      <c r="D523" t="s">
        <v>173</v>
      </c>
      <c r="E523" t="s">
        <v>575</v>
      </c>
      <c r="F523" s="48">
        <v>0</v>
      </c>
      <c r="G523" s="48" t="str">
        <f>IF(ISBLANK('312'!H46),"",'312'!H46)</f>
        <v>w: if &lt; K
w: if -ve</v>
      </c>
      <c r="H523" s="48" t="e">
        <f t="shared" si="24"/>
        <v>#VALUE!</v>
      </c>
      <c r="I523" t="b">
        <f t="shared" si="25"/>
        <v>1</v>
      </c>
      <c r="K523" t="b">
        <f t="shared" si="26"/>
        <v>0</v>
      </c>
      <c r="L523" t="s">
        <v>48</v>
      </c>
    </row>
    <row r="524" spans="1:12" x14ac:dyDescent="0.2">
      <c r="A524" t="s">
        <v>199</v>
      </c>
      <c r="B524">
        <v>124</v>
      </c>
      <c r="C524">
        <v>28</v>
      </c>
      <c r="D524" t="s">
        <v>173</v>
      </c>
      <c r="E524" t="s">
        <v>576</v>
      </c>
      <c r="F524" s="48">
        <v>0</v>
      </c>
      <c r="G524" s="48" t="str">
        <f>IF(ISBLANK('312'!I46),"",'312'!I46)</f>
        <v>w: if &lt; L
w: if -ve</v>
      </c>
      <c r="H524" s="48" t="e">
        <f t="shared" si="24"/>
        <v>#VALUE!</v>
      </c>
      <c r="I524" t="b">
        <f t="shared" si="25"/>
        <v>1</v>
      </c>
      <c r="K524" t="b">
        <f t="shared" si="26"/>
        <v>0</v>
      </c>
      <c r="L524" t="s">
        <v>48</v>
      </c>
    </row>
    <row r="525" spans="1:12" x14ac:dyDescent="0.2">
      <c r="A525" t="s">
        <v>199</v>
      </c>
      <c r="B525">
        <v>125</v>
      </c>
      <c r="C525">
        <v>28</v>
      </c>
      <c r="D525" t="s">
        <v>173</v>
      </c>
      <c r="E525" t="s">
        <v>577</v>
      </c>
      <c r="F525" s="48">
        <v>0</v>
      </c>
      <c r="G525" s="48" t="str">
        <f>IF(ISBLANK('312'!J46),"",'312'!J46)</f>
        <v>w: if &gt; D minus E
w: if -ve</v>
      </c>
      <c r="H525" s="48" t="e">
        <f t="shared" si="24"/>
        <v>#VALUE!</v>
      </c>
      <c r="I525" t="b">
        <f t="shared" si="25"/>
        <v>1</v>
      </c>
      <c r="K525" t="b">
        <f t="shared" si="26"/>
        <v>0</v>
      </c>
      <c r="L525" t="s">
        <v>48</v>
      </c>
    </row>
    <row r="526" spans="1:12" x14ac:dyDescent="0.2">
      <c r="A526" t="s">
        <v>199</v>
      </c>
      <c r="B526">
        <v>127</v>
      </c>
      <c r="C526">
        <v>28</v>
      </c>
      <c r="D526" t="s">
        <v>173</v>
      </c>
      <c r="E526" t="s">
        <v>578</v>
      </c>
      <c r="F526" s="48">
        <v>0</v>
      </c>
      <c r="G526" s="48" t="str">
        <f>IF(ISBLANK('312'!L46),"",'312'!L46)</f>
        <v>w: if =0 &amp; A &lt;&gt; 0
w: if -ve</v>
      </c>
      <c r="H526" s="48" t="e">
        <f t="shared" si="24"/>
        <v>#VALUE!</v>
      </c>
      <c r="I526" t="b">
        <f t="shared" si="25"/>
        <v>1</v>
      </c>
      <c r="K526" t="b">
        <f t="shared" si="26"/>
        <v>0</v>
      </c>
      <c r="L526" t="s">
        <v>48</v>
      </c>
    </row>
    <row r="527" spans="1:12" x14ac:dyDescent="0.2">
      <c r="A527" t="s">
        <v>199</v>
      </c>
      <c r="B527">
        <v>128</v>
      </c>
      <c r="C527">
        <v>28</v>
      </c>
      <c r="D527" t="s">
        <v>173</v>
      </c>
      <c r="E527" t="s">
        <v>579</v>
      </c>
      <c r="F527" s="48">
        <v>0</v>
      </c>
      <c r="G527" s="48" t="str">
        <f>IF(ISBLANK('312'!M46),"",'312'!M46)</f>
        <v>w: if =0 &amp; B &lt;&gt; 0
w: if -ve</v>
      </c>
      <c r="H527" s="48" t="e">
        <f t="shared" si="24"/>
        <v>#VALUE!</v>
      </c>
      <c r="I527" t="b">
        <f t="shared" si="25"/>
        <v>1</v>
      </c>
      <c r="K527" t="b">
        <f t="shared" si="26"/>
        <v>0</v>
      </c>
      <c r="L527" t="s">
        <v>48</v>
      </c>
    </row>
    <row r="528" spans="1:12" x14ac:dyDescent="0.2">
      <c r="A528" t="s">
        <v>199</v>
      </c>
      <c r="B528">
        <v>129</v>
      </c>
      <c r="C528">
        <v>28</v>
      </c>
      <c r="D528" t="s">
        <v>173</v>
      </c>
      <c r="E528" t="s">
        <v>580</v>
      </c>
      <c r="F528" s="48">
        <v>0</v>
      </c>
      <c r="G528" s="48" t="str">
        <f>IF(ISBLANK('312'!N46),"",'312'!N46)</f>
        <v>w: if &gt; H + I
w: if -ve</v>
      </c>
      <c r="H528" s="48" t="e">
        <f t="shared" si="24"/>
        <v>#VALUE!</v>
      </c>
      <c r="I528" t="b">
        <f t="shared" si="25"/>
        <v>1</v>
      </c>
      <c r="K528" t="b">
        <f t="shared" si="26"/>
        <v>0</v>
      </c>
      <c r="L528" t="s">
        <v>48</v>
      </c>
    </row>
    <row r="529" spans="1:12" x14ac:dyDescent="0.2">
      <c r="A529" t="s">
        <v>199</v>
      </c>
      <c r="B529">
        <v>130</v>
      </c>
      <c r="C529">
        <v>28</v>
      </c>
      <c r="D529" t="s">
        <v>173</v>
      </c>
      <c r="E529" t="s">
        <v>581</v>
      </c>
      <c r="F529" s="48">
        <v>0</v>
      </c>
      <c r="G529" s="48" t="str">
        <f>IF(ISBLANK('312'!O46),"",'312'!O46)</f>
        <v>w: if =0 &amp; D &lt;&gt; 0
w: if -ve</v>
      </c>
      <c r="H529" s="48" t="e">
        <f t="shared" si="24"/>
        <v>#VALUE!</v>
      </c>
      <c r="I529" t="b">
        <f t="shared" si="25"/>
        <v>1</v>
      </c>
      <c r="K529" t="b">
        <f t="shared" si="26"/>
        <v>0</v>
      </c>
      <c r="L529" t="s">
        <v>48</v>
      </c>
    </row>
    <row r="530" spans="1:12" x14ac:dyDescent="0.2">
      <c r="A530" t="s">
        <v>199</v>
      </c>
      <c r="B530">
        <v>131</v>
      </c>
      <c r="C530">
        <v>28</v>
      </c>
      <c r="D530" t="s">
        <v>173</v>
      </c>
      <c r="E530" t="s">
        <v>582</v>
      </c>
      <c r="F530" s="48">
        <v>0</v>
      </c>
      <c r="G530" s="48" t="str">
        <f>IF(ISBLANK('312'!P46),"",'312'!P46)</f>
        <v>w: if =0 &amp; E &lt;&gt; 0
w: if -ve</v>
      </c>
      <c r="H530" s="48" t="e">
        <f t="shared" si="24"/>
        <v>#VALUE!</v>
      </c>
      <c r="I530" t="b">
        <f t="shared" si="25"/>
        <v>1</v>
      </c>
      <c r="K530" t="b">
        <f t="shared" si="26"/>
        <v>0</v>
      </c>
      <c r="L530" t="s">
        <v>48</v>
      </c>
    </row>
    <row r="531" spans="1:12" x14ac:dyDescent="0.2">
      <c r="A531" t="s">
        <v>199</v>
      </c>
      <c r="B531">
        <v>132</v>
      </c>
      <c r="C531">
        <v>28</v>
      </c>
      <c r="D531" t="s">
        <v>173</v>
      </c>
      <c r="E531" t="s">
        <v>583</v>
      </c>
      <c r="F531" s="48">
        <v>0</v>
      </c>
      <c r="G531" s="48" t="str">
        <f>IF(ISBLANK('312'!Q46),"",'312'!Q46)</f>
        <v>w: if &gt; K minus L
w: if -ve</v>
      </c>
      <c r="H531" s="48" t="e">
        <f t="shared" si="24"/>
        <v>#VALUE!</v>
      </c>
      <c r="I531" t="b">
        <f t="shared" si="25"/>
        <v>1</v>
      </c>
      <c r="K531" t="b">
        <f t="shared" si="26"/>
        <v>0</v>
      </c>
      <c r="L531" t="s">
        <v>48</v>
      </c>
    </row>
    <row r="532" spans="1:12" x14ac:dyDescent="0.2">
      <c r="A532" t="s">
        <v>199</v>
      </c>
      <c r="B532">
        <v>133</v>
      </c>
      <c r="C532">
        <v>28</v>
      </c>
      <c r="D532" t="s">
        <v>173</v>
      </c>
      <c r="E532" t="s">
        <v>584</v>
      </c>
      <c r="F532" s="48">
        <v>0</v>
      </c>
      <c r="G532" s="48" t="str">
        <f>IF(ISBLANK('312'!R46),"",'312'!R46)</f>
        <v>w: if -ve</v>
      </c>
      <c r="H532" s="48" t="e">
        <f t="shared" si="24"/>
        <v>#VALUE!</v>
      </c>
      <c r="I532" t="b">
        <f t="shared" si="25"/>
        <v>1</v>
      </c>
      <c r="K532" t="b">
        <f t="shared" si="26"/>
        <v>0</v>
      </c>
      <c r="L532" t="s">
        <v>48</v>
      </c>
    </row>
    <row r="533" spans="1:12" x14ac:dyDescent="0.2">
      <c r="A533" t="s">
        <v>199</v>
      </c>
      <c r="B533">
        <v>135</v>
      </c>
      <c r="C533">
        <v>28</v>
      </c>
      <c r="D533" t="s">
        <v>173</v>
      </c>
      <c r="E533" t="s">
        <v>585</v>
      </c>
      <c r="F533" s="48">
        <v>0</v>
      </c>
      <c r="G533" s="48" t="str">
        <f>IF(ISBLANK('312'!T46),"",'312'!T46)</f>
        <v/>
      </c>
      <c r="H533" s="48" t="e">
        <f t="shared" si="24"/>
        <v>#VALUE!</v>
      </c>
      <c r="I533" t="b">
        <f t="shared" si="25"/>
        <v>1</v>
      </c>
      <c r="K533" t="b">
        <f t="shared" si="26"/>
        <v>0</v>
      </c>
      <c r="L533" t="s">
        <v>48</v>
      </c>
    </row>
    <row r="534" spans="1:12" x14ac:dyDescent="0.2">
      <c r="A534" t="s">
        <v>199</v>
      </c>
      <c r="B534">
        <v>137</v>
      </c>
      <c r="C534">
        <v>-1</v>
      </c>
      <c r="D534" t="s">
        <v>16</v>
      </c>
      <c r="E534" t="s">
        <v>586</v>
      </c>
      <c r="F534" s="48">
        <v>0</v>
      </c>
      <c r="G534" s="48" t="str">
        <f>IF(ISBLANK('312'!E56),"",'312'!E56)</f>
        <v>w: if &lt; H
v: if &lt;&gt; 0 &amp; ULO = No
w: if = 0 &amp; ULO = Yes</v>
      </c>
      <c r="H534" s="48" t="e">
        <f t="shared" si="24"/>
        <v>#VALUE!</v>
      </c>
      <c r="I534" t="b">
        <f t="shared" si="25"/>
        <v>1</v>
      </c>
      <c r="K534" t="b">
        <f t="shared" si="26"/>
        <v>0</v>
      </c>
      <c r="L534" t="s">
        <v>48</v>
      </c>
    </row>
    <row r="535" spans="1:12" x14ac:dyDescent="0.2">
      <c r="A535" t="s">
        <v>199</v>
      </c>
      <c r="B535">
        <v>138</v>
      </c>
      <c r="C535">
        <v>-1</v>
      </c>
      <c r="D535" t="s">
        <v>16</v>
      </c>
      <c r="E535" t="s">
        <v>587</v>
      </c>
      <c r="F535" s="48">
        <v>0</v>
      </c>
      <c r="G535" s="48" t="str">
        <f>IF(ISBLANK('312'!F56),"",'312'!F56)</f>
        <v>w: if &lt; I
v: if &lt;&gt; 0 &amp; ULO = No
w: if = 0 &amp; ULO = Yes</v>
      </c>
      <c r="H535" s="48" t="e">
        <f t="shared" si="24"/>
        <v>#VALUE!</v>
      </c>
      <c r="I535" t="b">
        <f t="shared" si="25"/>
        <v>1</v>
      </c>
      <c r="K535" t="b">
        <f t="shared" si="26"/>
        <v>0</v>
      </c>
      <c r="L535" t="s">
        <v>48</v>
      </c>
    </row>
    <row r="536" spans="1:12" x14ac:dyDescent="0.2">
      <c r="A536" t="s">
        <v>199</v>
      </c>
      <c r="B536">
        <v>139</v>
      </c>
      <c r="C536">
        <v>-1</v>
      </c>
      <c r="D536" t="s">
        <v>16</v>
      </c>
      <c r="E536" t="s">
        <v>588</v>
      </c>
      <c r="F536" s="48">
        <v>0</v>
      </c>
      <c r="G536" s="48" t="str">
        <f>IF(ISBLANK('312'!G56),"",'312'!G56)</f>
        <v>w: if &gt; A + B
v: if &lt;&gt; 0 &amp; ULO = No
w: if = 0 &amp; ULO = Yes</v>
      </c>
      <c r="H536" s="48" t="e">
        <f t="shared" si="24"/>
        <v>#VALUE!</v>
      </c>
      <c r="I536" t="b">
        <f t="shared" si="25"/>
        <v>1</v>
      </c>
      <c r="K536" t="b">
        <f t="shared" si="26"/>
        <v>0</v>
      </c>
      <c r="L536" t="s">
        <v>48</v>
      </c>
    </row>
    <row r="537" spans="1:12" x14ac:dyDescent="0.2">
      <c r="A537" t="s">
        <v>199</v>
      </c>
      <c r="B537">
        <v>140</v>
      </c>
      <c r="C537">
        <v>-1</v>
      </c>
      <c r="D537" t="s">
        <v>16</v>
      </c>
      <c r="E537" t="s">
        <v>589</v>
      </c>
      <c r="F537" s="48">
        <v>0</v>
      </c>
      <c r="G537" s="48" t="str">
        <f>IF(ISBLANK('312'!H56),"",'312'!H56)</f>
        <v>w: if &lt; K
v: if &lt;&gt; 0 &amp; ULO = No
w: if = 0 &amp; ULO = Yes</v>
      </c>
      <c r="H537" s="48" t="e">
        <f t="shared" si="24"/>
        <v>#VALUE!</v>
      </c>
      <c r="I537" t="b">
        <f t="shared" si="25"/>
        <v>1</v>
      </c>
      <c r="K537" t="b">
        <f t="shared" si="26"/>
        <v>0</v>
      </c>
      <c r="L537" t="s">
        <v>48</v>
      </c>
    </row>
    <row r="538" spans="1:12" x14ac:dyDescent="0.2">
      <c r="A538" t="s">
        <v>199</v>
      </c>
      <c r="B538">
        <v>141</v>
      </c>
      <c r="C538">
        <v>-1</v>
      </c>
      <c r="D538" t="s">
        <v>16</v>
      </c>
      <c r="E538" t="s">
        <v>590</v>
      </c>
      <c r="F538" s="48">
        <v>0</v>
      </c>
      <c r="G538" s="48" t="str">
        <f>IF(ISBLANK('312'!I56),"",'312'!I56)</f>
        <v>w: if &lt; L
v: if &lt;&gt; 0 &amp; ULO = No
w: if = 0 &amp; ULO = Yes</v>
      </c>
      <c r="H538" s="48" t="e">
        <f t="shared" si="24"/>
        <v>#VALUE!</v>
      </c>
      <c r="I538" t="b">
        <f t="shared" si="25"/>
        <v>1</v>
      </c>
      <c r="K538" t="b">
        <f t="shared" si="26"/>
        <v>0</v>
      </c>
      <c r="L538" t="s">
        <v>48</v>
      </c>
    </row>
    <row r="539" spans="1:12" x14ac:dyDescent="0.2">
      <c r="A539" t="s">
        <v>199</v>
      </c>
      <c r="B539">
        <v>142</v>
      </c>
      <c r="C539">
        <v>-1</v>
      </c>
      <c r="D539" t="s">
        <v>16</v>
      </c>
      <c r="E539" t="s">
        <v>591</v>
      </c>
      <c r="F539" s="48">
        <v>0</v>
      </c>
      <c r="G539" s="48" t="str">
        <f>IF(ISBLANK('312'!J56),"",'312'!J56)</f>
        <v>w: if &gt; D minus E
v: if &lt;&gt; 0 &amp; ULO = No
w: if = 0 &amp; ULO = Yes</v>
      </c>
      <c r="H539" s="48" t="e">
        <f t="shared" si="24"/>
        <v>#VALUE!</v>
      </c>
      <c r="I539" t="b">
        <f t="shared" si="25"/>
        <v>1</v>
      </c>
      <c r="K539" t="b">
        <f t="shared" si="26"/>
        <v>0</v>
      </c>
      <c r="L539" t="s">
        <v>48</v>
      </c>
    </row>
    <row r="540" spans="1:12" x14ac:dyDescent="0.2">
      <c r="A540" t="s">
        <v>199</v>
      </c>
      <c r="B540">
        <v>144</v>
      </c>
      <c r="C540">
        <v>-1</v>
      </c>
      <c r="D540" t="s">
        <v>16</v>
      </c>
      <c r="E540" t="s">
        <v>592</v>
      </c>
      <c r="F540" s="48">
        <v>0</v>
      </c>
      <c r="G540" s="48" t="str">
        <f>IF(ISBLANK('312'!L56),"",'312'!L56)</f>
        <v>w: if =0 &amp; A &lt;&gt; 0
v: if &lt;&gt; 0 &amp; ULO = No
w: if = 0 &amp; ULO = Yes</v>
      </c>
      <c r="H540" s="48" t="e">
        <f t="shared" si="24"/>
        <v>#VALUE!</v>
      </c>
      <c r="I540" t="b">
        <f t="shared" si="25"/>
        <v>1</v>
      </c>
      <c r="K540" t="b">
        <f t="shared" si="26"/>
        <v>0</v>
      </c>
      <c r="L540" t="s">
        <v>48</v>
      </c>
    </row>
    <row r="541" spans="1:12" x14ac:dyDescent="0.2">
      <c r="A541" t="s">
        <v>199</v>
      </c>
      <c r="B541">
        <v>145</v>
      </c>
      <c r="C541">
        <v>-1</v>
      </c>
      <c r="D541" t="s">
        <v>16</v>
      </c>
      <c r="E541" t="s">
        <v>593</v>
      </c>
      <c r="F541" s="48">
        <v>0</v>
      </c>
      <c r="G541" s="48" t="str">
        <f>IF(ISBLANK('312'!M56),"",'312'!M56)</f>
        <v>w: if =0 &amp; B &lt;&gt; 0
v: if &lt;&gt; 0 &amp; ULO = No
w: if = 0 &amp; ULO = Yes</v>
      </c>
      <c r="H541" s="48" t="e">
        <f t="shared" si="24"/>
        <v>#VALUE!</v>
      </c>
      <c r="I541" t="b">
        <f t="shared" si="25"/>
        <v>1</v>
      </c>
      <c r="K541" t="b">
        <f t="shared" si="26"/>
        <v>0</v>
      </c>
      <c r="L541" t="s">
        <v>48</v>
      </c>
    </row>
    <row r="542" spans="1:12" x14ac:dyDescent="0.2">
      <c r="A542" t="s">
        <v>199</v>
      </c>
      <c r="B542">
        <v>146</v>
      </c>
      <c r="C542">
        <v>-1</v>
      </c>
      <c r="D542" t="s">
        <v>16</v>
      </c>
      <c r="E542" t="s">
        <v>594</v>
      </c>
      <c r="F542" s="48">
        <v>0</v>
      </c>
      <c r="G542" s="48" t="str">
        <f>IF(ISBLANK('312'!N56),"",'312'!N56)</f>
        <v>w: if &gt; H + I
v: if &lt;&gt; 0 &amp; ULO = No
w: if = 0 &amp; ULO = Yes</v>
      </c>
      <c r="H542" s="48" t="e">
        <f t="shared" si="24"/>
        <v>#VALUE!</v>
      </c>
      <c r="I542" t="b">
        <f t="shared" si="25"/>
        <v>1</v>
      </c>
      <c r="K542" t="b">
        <f t="shared" si="26"/>
        <v>0</v>
      </c>
      <c r="L542" t="s">
        <v>48</v>
      </c>
    </row>
    <row r="543" spans="1:12" x14ac:dyDescent="0.2">
      <c r="A543" t="s">
        <v>199</v>
      </c>
      <c r="B543">
        <v>147</v>
      </c>
      <c r="C543">
        <v>-1</v>
      </c>
      <c r="D543" t="s">
        <v>16</v>
      </c>
      <c r="E543" t="s">
        <v>595</v>
      </c>
      <c r="F543" s="48">
        <v>0</v>
      </c>
      <c r="G543" s="48" t="str">
        <f>IF(ISBLANK('312'!O56),"",'312'!O56)</f>
        <v>w: if =0 &amp; D &lt;&gt; 0
v: if &lt;&gt; 0 &amp; ULO = No
w: if = 0 &amp; ULO = Yes</v>
      </c>
      <c r="H543" s="48" t="e">
        <f t="shared" si="24"/>
        <v>#VALUE!</v>
      </c>
      <c r="I543" t="b">
        <f t="shared" si="25"/>
        <v>1</v>
      </c>
      <c r="K543" t="b">
        <f t="shared" si="26"/>
        <v>0</v>
      </c>
      <c r="L543" t="s">
        <v>48</v>
      </c>
    </row>
    <row r="544" spans="1:12" x14ac:dyDescent="0.2">
      <c r="A544" t="s">
        <v>199</v>
      </c>
      <c r="B544">
        <v>148</v>
      </c>
      <c r="C544">
        <v>-1</v>
      </c>
      <c r="D544" t="s">
        <v>16</v>
      </c>
      <c r="E544" t="s">
        <v>596</v>
      </c>
      <c r="F544" s="48">
        <v>0</v>
      </c>
      <c r="G544" s="48" t="str">
        <f>IF(ISBLANK('312'!P56),"",'312'!P56)</f>
        <v>w: if =0 &amp; E &lt;&gt; 0
v: if &lt;&gt; 0 &amp; ULO = No
w: if = 0 &amp; ULO = Yes</v>
      </c>
      <c r="H544" s="48" t="e">
        <f t="shared" si="24"/>
        <v>#VALUE!</v>
      </c>
      <c r="I544" t="b">
        <f t="shared" si="25"/>
        <v>1</v>
      </c>
      <c r="K544" t="b">
        <f t="shared" si="26"/>
        <v>0</v>
      </c>
      <c r="L544" t="s">
        <v>48</v>
      </c>
    </row>
    <row r="545" spans="1:12" x14ac:dyDescent="0.2">
      <c r="A545" t="s">
        <v>199</v>
      </c>
      <c r="B545">
        <v>149</v>
      </c>
      <c r="C545">
        <v>-1</v>
      </c>
      <c r="D545" t="s">
        <v>16</v>
      </c>
      <c r="E545" t="s">
        <v>597</v>
      </c>
      <c r="F545" s="48">
        <v>0</v>
      </c>
      <c r="G545" s="48" t="str">
        <f>IF(ISBLANK('312'!Q56),"",'312'!Q56)</f>
        <v>w: if &gt; K minus L
v: if &lt;&gt; 0 &amp; ULO = No
w: if = 0 &amp; ULO = Yes</v>
      </c>
      <c r="H545" s="48" t="e">
        <f t="shared" si="24"/>
        <v>#VALUE!</v>
      </c>
      <c r="I545" t="b">
        <f t="shared" si="25"/>
        <v>1</v>
      </c>
      <c r="K545" t="b">
        <f t="shared" si="26"/>
        <v>0</v>
      </c>
      <c r="L545" t="s">
        <v>48</v>
      </c>
    </row>
    <row r="546" spans="1:12" x14ac:dyDescent="0.2">
      <c r="A546" t="s">
        <v>199</v>
      </c>
      <c r="B546">
        <v>150</v>
      </c>
      <c r="C546">
        <v>-1</v>
      </c>
      <c r="D546" t="s">
        <v>16</v>
      </c>
      <c r="E546" t="s">
        <v>598</v>
      </c>
      <c r="F546" s="48">
        <v>0</v>
      </c>
      <c r="G546" s="48" t="str">
        <f>IF(ISBLANK('312'!R56),"",'312'!R56)</f>
        <v>v: if &lt;&gt; 0 &amp; ULO = No
w: if = 0 &amp; ULO = Yes</v>
      </c>
      <c r="H546" s="48" t="e">
        <f t="shared" si="24"/>
        <v>#VALUE!</v>
      </c>
      <c r="I546" t="b">
        <f t="shared" si="25"/>
        <v>1</v>
      </c>
      <c r="K546" t="b">
        <f t="shared" si="26"/>
        <v>0</v>
      </c>
      <c r="L546" t="s">
        <v>48</v>
      </c>
    </row>
    <row r="547" spans="1:12" x14ac:dyDescent="0.2">
      <c r="A547" t="s">
        <v>199</v>
      </c>
      <c r="B547">
        <v>152</v>
      </c>
      <c r="C547">
        <v>-1</v>
      </c>
      <c r="D547" t="s">
        <v>16</v>
      </c>
      <c r="E547" t="s">
        <v>599</v>
      </c>
      <c r="F547" s="48">
        <v>0</v>
      </c>
      <c r="G547" s="48" t="str">
        <f>IF(ISBLANK('312'!T56),"",'312'!T56)</f>
        <v>v: if &lt;&gt; 0 &amp; ULO = No
w: if = 0 &amp; ULO = Yes</v>
      </c>
      <c r="H547" s="48" t="e">
        <f t="shared" si="24"/>
        <v>#VALUE!</v>
      </c>
      <c r="I547" t="b">
        <f t="shared" si="25"/>
        <v>1</v>
      </c>
      <c r="K547" t="b">
        <f t="shared" si="26"/>
        <v>0</v>
      </c>
      <c r="L547" t="s">
        <v>48</v>
      </c>
    </row>
    <row r="548" spans="1:12" x14ac:dyDescent="0.2">
      <c r="A548" t="s">
        <v>600</v>
      </c>
      <c r="B548">
        <v>181</v>
      </c>
      <c r="C548">
        <v>-1</v>
      </c>
      <c r="D548" t="s">
        <v>16</v>
      </c>
      <c r="E548" t="s">
        <v>74</v>
      </c>
      <c r="F548" s="48">
        <v>0</v>
      </c>
      <c r="G548" s="48" t="str">
        <f>IF(ISBLANK('313'!H33),"",'313'!H33)</f>
        <v>w: if = G2 + G3
v: if &gt; G2 + G3</v>
      </c>
      <c r="H548" s="48" t="e">
        <f t="shared" si="24"/>
        <v>#VALUE!</v>
      </c>
      <c r="I548" t="b">
        <f t="shared" si="25"/>
        <v>1</v>
      </c>
      <c r="K548" t="b">
        <f t="shared" si="26"/>
        <v>0</v>
      </c>
      <c r="L548" t="s">
        <v>48</v>
      </c>
    </row>
    <row r="549" spans="1:12" x14ac:dyDescent="0.2">
      <c r="A549" t="s">
        <v>600</v>
      </c>
      <c r="B549">
        <v>183</v>
      </c>
      <c r="C549">
        <v>-1</v>
      </c>
      <c r="D549" t="s">
        <v>16</v>
      </c>
      <c r="E549" t="s">
        <v>75</v>
      </c>
      <c r="F549" s="48">
        <v>0</v>
      </c>
      <c r="G549" s="48" t="str">
        <f>IF(ISBLANK('313'!J33),"",'313'!J33)</f>
        <v>w: if = I2 + I3
v: if &gt; I2 + I3</v>
      </c>
      <c r="H549" s="48" t="e">
        <f t="shared" si="24"/>
        <v>#VALUE!</v>
      </c>
      <c r="I549" t="b">
        <f t="shared" si="25"/>
        <v>1</v>
      </c>
      <c r="K549" t="b">
        <f t="shared" si="26"/>
        <v>0</v>
      </c>
      <c r="L549" t="s">
        <v>48</v>
      </c>
    </row>
    <row r="550" spans="1:12" x14ac:dyDescent="0.2">
      <c r="A550" t="s">
        <v>600</v>
      </c>
      <c r="B550">
        <v>184</v>
      </c>
      <c r="C550">
        <v>-1</v>
      </c>
      <c r="D550" t="s">
        <v>16</v>
      </c>
      <c r="E550" t="s">
        <v>601</v>
      </c>
      <c r="F550" s="48">
        <v>0</v>
      </c>
      <c r="G550" s="48" t="str">
        <f>IF(ISBLANK('313'!G34),"",'313'!G34)</f>
        <v>w: if -ve</v>
      </c>
      <c r="H550" s="48" t="e">
        <f t="shared" si="24"/>
        <v>#VALUE!</v>
      </c>
      <c r="I550" t="b">
        <f t="shared" si="25"/>
        <v>1</v>
      </c>
      <c r="K550" t="b">
        <f t="shared" si="26"/>
        <v>0</v>
      </c>
      <c r="L550" t="s">
        <v>48</v>
      </c>
    </row>
    <row r="551" spans="1:12" x14ac:dyDescent="0.2">
      <c r="A551" t="s">
        <v>600</v>
      </c>
      <c r="B551">
        <v>185</v>
      </c>
      <c r="C551">
        <v>-1</v>
      </c>
      <c r="D551" t="s">
        <v>16</v>
      </c>
      <c r="E551" t="s">
        <v>602</v>
      </c>
      <c r="F551" s="48">
        <v>0</v>
      </c>
      <c r="G551" s="48" t="str">
        <f>IF(ISBLANK('313'!H34),"",'313'!H34)</f>
        <v>w: if -ve</v>
      </c>
      <c r="H551" s="48" t="e">
        <f t="shared" si="24"/>
        <v>#VALUE!</v>
      </c>
      <c r="I551" t="b">
        <f t="shared" si="25"/>
        <v>1</v>
      </c>
      <c r="K551" t="b">
        <f t="shared" si="26"/>
        <v>0</v>
      </c>
      <c r="L551" t="s">
        <v>48</v>
      </c>
    </row>
    <row r="552" spans="1:12" x14ac:dyDescent="0.2">
      <c r="A552" t="s">
        <v>600</v>
      </c>
      <c r="B552">
        <v>186</v>
      </c>
      <c r="C552">
        <v>-1</v>
      </c>
      <c r="D552" t="s">
        <v>16</v>
      </c>
      <c r="E552" t="s">
        <v>603</v>
      </c>
      <c r="F552" s="48">
        <v>0</v>
      </c>
      <c r="G552" s="48" t="str">
        <f>IF(ISBLANK('313'!I34),"",'313'!I34)</f>
        <v>w: if -ve</v>
      </c>
      <c r="H552" s="48" t="e">
        <f t="shared" si="24"/>
        <v>#VALUE!</v>
      </c>
      <c r="I552" t="b">
        <f t="shared" si="25"/>
        <v>1</v>
      </c>
      <c r="K552" t="b">
        <f t="shared" si="26"/>
        <v>0</v>
      </c>
      <c r="L552" t="s">
        <v>48</v>
      </c>
    </row>
    <row r="553" spans="1:12" x14ac:dyDescent="0.2">
      <c r="A553" t="s">
        <v>600</v>
      </c>
      <c r="B553">
        <v>187</v>
      </c>
      <c r="C553">
        <v>-1</v>
      </c>
      <c r="D553" t="s">
        <v>16</v>
      </c>
      <c r="E553" t="s">
        <v>604</v>
      </c>
      <c r="F553" s="48">
        <v>0</v>
      </c>
      <c r="G553" s="48" t="str">
        <f>IF(ISBLANK('313'!J34),"",'313'!J34)</f>
        <v>w: if -ve</v>
      </c>
      <c r="H553" s="48" t="e">
        <f t="shared" si="24"/>
        <v>#VALUE!</v>
      </c>
      <c r="I553" t="b">
        <f t="shared" si="25"/>
        <v>1</v>
      </c>
      <c r="K553" t="b">
        <f t="shared" si="26"/>
        <v>0</v>
      </c>
      <c r="L553" t="s">
        <v>48</v>
      </c>
    </row>
    <row r="554" spans="1:12" x14ac:dyDescent="0.2">
      <c r="A554" t="s">
        <v>600</v>
      </c>
      <c r="B554">
        <v>188</v>
      </c>
      <c r="C554">
        <v>-1</v>
      </c>
      <c r="D554" t="s">
        <v>16</v>
      </c>
      <c r="E554" t="s">
        <v>96</v>
      </c>
      <c r="F554" s="48">
        <v>0</v>
      </c>
      <c r="G554" s="48" t="str">
        <f>IF(ISBLANK('313'!G35),"",'313'!G35)</f>
        <v>w: if -ve</v>
      </c>
      <c r="H554" s="48" t="e">
        <f t="shared" si="24"/>
        <v>#VALUE!</v>
      </c>
      <c r="I554" t="b">
        <f t="shared" si="25"/>
        <v>1</v>
      </c>
      <c r="K554" t="b">
        <f t="shared" si="26"/>
        <v>0</v>
      </c>
      <c r="L554" t="s">
        <v>48</v>
      </c>
    </row>
    <row r="555" spans="1:12" x14ac:dyDescent="0.2">
      <c r="A555" t="s">
        <v>600</v>
      </c>
      <c r="B555">
        <v>189</v>
      </c>
      <c r="C555">
        <v>-1</v>
      </c>
      <c r="D555" t="s">
        <v>16</v>
      </c>
      <c r="E555" t="s">
        <v>97</v>
      </c>
      <c r="F555" s="48">
        <v>0</v>
      </c>
      <c r="G555" s="48" t="str">
        <f>IF(ISBLANK('313'!H35),"",'313'!H35)</f>
        <v>w: if -ve</v>
      </c>
      <c r="H555" s="48" t="e">
        <f t="shared" si="24"/>
        <v>#VALUE!</v>
      </c>
      <c r="I555" t="b">
        <f t="shared" si="25"/>
        <v>1</v>
      </c>
      <c r="K555" t="b">
        <f t="shared" si="26"/>
        <v>0</v>
      </c>
      <c r="L555" t="s">
        <v>48</v>
      </c>
    </row>
    <row r="556" spans="1:12" x14ac:dyDescent="0.2">
      <c r="A556" t="s">
        <v>600</v>
      </c>
      <c r="B556">
        <v>190</v>
      </c>
      <c r="C556">
        <v>-1</v>
      </c>
      <c r="D556" t="s">
        <v>16</v>
      </c>
      <c r="E556" t="s">
        <v>605</v>
      </c>
      <c r="F556" s="48">
        <v>0</v>
      </c>
      <c r="G556" s="48" t="str">
        <f>IF(ISBLANK('313'!I35),"",'313'!I35)</f>
        <v>w: if -ve</v>
      </c>
      <c r="H556" s="48" t="e">
        <f t="shared" si="24"/>
        <v>#VALUE!</v>
      </c>
      <c r="I556" t="b">
        <f t="shared" si="25"/>
        <v>1</v>
      </c>
      <c r="K556" t="b">
        <f t="shared" si="26"/>
        <v>0</v>
      </c>
      <c r="L556" t="s">
        <v>48</v>
      </c>
    </row>
    <row r="557" spans="1:12" x14ac:dyDescent="0.2">
      <c r="A557" t="s">
        <v>600</v>
      </c>
      <c r="B557">
        <v>191</v>
      </c>
      <c r="C557">
        <v>-1</v>
      </c>
      <c r="D557" t="s">
        <v>16</v>
      </c>
      <c r="E557" t="s">
        <v>78</v>
      </c>
      <c r="F557" s="48">
        <v>0</v>
      </c>
      <c r="G557" s="48" t="str">
        <f>IF(ISBLANK('313'!J35),"",'313'!J35)</f>
        <v>w: if -ve</v>
      </c>
      <c r="H557" s="48" t="e">
        <f t="shared" si="24"/>
        <v>#VALUE!</v>
      </c>
      <c r="I557" t="b">
        <f t="shared" si="25"/>
        <v>1</v>
      </c>
      <c r="K557" t="b">
        <f t="shared" si="26"/>
        <v>0</v>
      </c>
      <c r="L557" t="s">
        <v>48</v>
      </c>
    </row>
    <row r="558" spans="1:12" x14ac:dyDescent="0.2">
      <c r="A558" t="s">
        <v>600</v>
      </c>
      <c r="B558">
        <v>192</v>
      </c>
      <c r="C558">
        <v>-1</v>
      </c>
      <c r="D558" t="s">
        <v>16</v>
      </c>
      <c r="E558" t="s">
        <v>606</v>
      </c>
      <c r="F558" s="48">
        <v>0</v>
      </c>
      <c r="G558" s="48" t="str">
        <f>IF(ISBLANK('313'!G36),"",'313'!G36)</f>
        <v>w: if -ve</v>
      </c>
      <c r="H558" s="48" t="e">
        <f t="shared" si="24"/>
        <v>#VALUE!</v>
      </c>
      <c r="I558" t="b">
        <f t="shared" si="25"/>
        <v>1</v>
      </c>
      <c r="K558" t="b">
        <f t="shared" si="26"/>
        <v>0</v>
      </c>
      <c r="L558" t="s">
        <v>48</v>
      </c>
    </row>
    <row r="559" spans="1:12" x14ac:dyDescent="0.2">
      <c r="A559" t="s">
        <v>600</v>
      </c>
      <c r="B559">
        <v>193</v>
      </c>
      <c r="C559">
        <v>-1</v>
      </c>
      <c r="D559" t="s">
        <v>16</v>
      </c>
      <c r="E559" t="s">
        <v>607</v>
      </c>
      <c r="F559" s="48">
        <v>0</v>
      </c>
      <c r="G559" s="48" t="str">
        <f>IF(ISBLANK('313'!H36),"",'313'!H36)</f>
        <v>w: if -ve</v>
      </c>
      <c r="H559" s="48" t="e">
        <f t="shared" si="24"/>
        <v>#VALUE!</v>
      </c>
      <c r="I559" t="b">
        <f t="shared" si="25"/>
        <v>1</v>
      </c>
      <c r="K559" t="b">
        <f t="shared" si="26"/>
        <v>0</v>
      </c>
      <c r="L559" t="s">
        <v>48</v>
      </c>
    </row>
    <row r="560" spans="1:12" x14ac:dyDescent="0.2">
      <c r="A560" t="s">
        <v>600</v>
      </c>
      <c r="B560">
        <v>194</v>
      </c>
      <c r="C560">
        <v>-1</v>
      </c>
      <c r="D560" t="s">
        <v>16</v>
      </c>
      <c r="E560" t="s">
        <v>608</v>
      </c>
      <c r="F560" s="48">
        <v>0</v>
      </c>
      <c r="G560" s="48" t="str">
        <f>IF(ISBLANK('313'!I36),"",'313'!I36)</f>
        <v>w: if -ve</v>
      </c>
      <c r="H560" s="48" t="e">
        <f t="shared" si="24"/>
        <v>#VALUE!</v>
      </c>
      <c r="I560" t="b">
        <f t="shared" si="25"/>
        <v>1</v>
      </c>
      <c r="K560" t="b">
        <f t="shared" si="26"/>
        <v>0</v>
      </c>
      <c r="L560" t="s">
        <v>48</v>
      </c>
    </row>
    <row r="561" spans="1:12" x14ac:dyDescent="0.2">
      <c r="A561" t="s">
        <v>600</v>
      </c>
      <c r="B561">
        <v>195</v>
      </c>
      <c r="C561">
        <v>-1</v>
      </c>
      <c r="D561" t="s">
        <v>16</v>
      </c>
      <c r="E561" t="s">
        <v>609</v>
      </c>
      <c r="F561" s="48">
        <v>0</v>
      </c>
      <c r="G561" s="48" t="str">
        <f>IF(ISBLANK('313'!J36),"",'313'!J36)</f>
        <v>w: if -ve</v>
      </c>
      <c r="H561" s="48" t="e">
        <f t="shared" si="24"/>
        <v>#VALUE!</v>
      </c>
      <c r="I561" t="b">
        <f t="shared" si="25"/>
        <v>1</v>
      </c>
      <c r="K561" t="b">
        <f t="shared" si="26"/>
        <v>0</v>
      </c>
      <c r="L561" t="s">
        <v>48</v>
      </c>
    </row>
    <row r="562" spans="1:12" x14ac:dyDescent="0.2">
      <c r="A562" t="s">
        <v>600</v>
      </c>
      <c r="B562">
        <v>196</v>
      </c>
      <c r="C562">
        <v>-1</v>
      </c>
      <c r="D562" t="s">
        <v>16</v>
      </c>
      <c r="E562" t="s">
        <v>238</v>
      </c>
      <c r="F562" s="48">
        <v>0</v>
      </c>
      <c r="G562" s="48" t="str">
        <f>IF(ISBLANK('313'!G37),"",'313'!G37)</f>
        <v>w: if -ve</v>
      </c>
      <c r="H562" s="48" t="e">
        <f t="shared" si="24"/>
        <v>#VALUE!</v>
      </c>
      <c r="I562" t="b">
        <f t="shared" si="25"/>
        <v>1</v>
      </c>
      <c r="K562" t="b">
        <f t="shared" si="26"/>
        <v>0</v>
      </c>
      <c r="L562" t="s">
        <v>48</v>
      </c>
    </row>
    <row r="563" spans="1:12" x14ac:dyDescent="0.2">
      <c r="A563" t="s">
        <v>600</v>
      </c>
      <c r="B563">
        <v>197</v>
      </c>
      <c r="C563">
        <v>-1</v>
      </c>
      <c r="D563" t="s">
        <v>16</v>
      </c>
      <c r="E563" t="s">
        <v>239</v>
      </c>
      <c r="F563" s="48">
        <v>0</v>
      </c>
      <c r="G563" s="48" t="str">
        <f>IF(ISBLANK('313'!H37),"",'313'!H37)</f>
        <v>w: if -ve</v>
      </c>
      <c r="H563" s="48" t="e">
        <f t="shared" si="24"/>
        <v>#VALUE!</v>
      </c>
      <c r="I563" t="b">
        <f t="shared" si="25"/>
        <v>1</v>
      </c>
      <c r="K563" t="b">
        <f t="shared" si="26"/>
        <v>0</v>
      </c>
      <c r="L563" t="s">
        <v>48</v>
      </c>
    </row>
    <row r="564" spans="1:12" x14ac:dyDescent="0.2">
      <c r="A564" t="s">
        <v>600</v>
      </c>
      <c r="B564">
        <v>198</v>
      </c>
      <c r="C564">
        <v>-1</v>
      </c>
      <c r="D564" t="s">
        <v>16</v>
      </c>
      <c r="E564" t="s">
        <v>240</v>
      </c>
      <c r="F564" s="48">
        <v>0</v>
      </c>
      <c r="G564" s="48" t="str">
        <f>IF(ISBLANK('313'!I37),"",'313'!I37)</f>
        <v>w: if -ve</v>
      </c>
      <c r="H564" s="48" t="e">
        <f t="shared" si="24"/>
        <v>#VALUE!</v>
      </c>
      <c r="I564" t="b">
        <f t="shared" si="25"/>
        <v>1</v>
      </c>
      <c r="K564" t="b">
        <f t="shared" si="26"/>
        <v>0</v>
      </c>
      <c r="L564" t="s">
        <v>48</v>
      </c>
    </row>
    <row r="565" spans="1:12" x14ac:dyDescent="0.2">
      <c r="A565" t="s">
        <v>600</v>
      </c>
      <c r="B565">
        <v>199</v>
      </c>
      <c r="C565">
        <v>-1</v>
      </c>
      <c r="D565" t="s">
        <v>16</v>
      </c>
      <c r="E565" t="s">
        <v>241</v>
      </c>
      <c r="F565" s="48">
        <v>0</v>
      </c>
      <c r="G565" s="48" t="str">
        <f>IF(ISBLANK('313'!J37),"",'313'!J37)</f>
        <v>w: if -ve</v>
      </c>
      <c r="H565" s="48" t="e">
        <f t="shared" si="24"/>
        <v>#VALUE!</v>
      </c>
      <c r="I565" t="b">
        <f t="shared" si="25"/>
        <v>1</v>
      </c>
      <c r="K565" t="b">
        <f t="shared" si="26"/>
        <v>0</v>
      </c>
      <c r="L565" t="s">
        <v>48</v>
      </c>
    </row>
    <row r="566" spans="1:12" x14ac:dyDescent="0.2">
      <c r="A566" t="s">
        <v>600</v>
      </c>
      <c r="B566">
        <v>204</v>
      </c>
      <c r="C566">
        <v>-1</v>
      </c>
      <c r="D566" t="s">
        <v>16</v>
      </c>
      <c r="E566" t="s">
        <v>610</v>
      </c>
      <c r="F566" s="48">
        <v>0</v>
      </c>
      <c r="G566" s="48" t="str">
        <f>IF(ISBLANK('313'!G39),"",'313'!G39)</f>
        <v>w: if &lt;&gt; 0</v>
      </c>
      <c r="H566" s="48" t="e">
        <f t="shared" si="24"/>
        <v>#VALUE!</v>
      </c>
      <c r="I566" t="b">
        <f t="shared" si="25"/>
        <v>1</v>
      </c>
      <c r="K566" t="b">
        <f t="shared" si="26"/>
        <v>0</v>
      </c>
      <c r="L566" t="s">
        <v>48</v>
      </c>
    </row>
    <row r="567" spans="1:12" x14ac:dyDescent="0.2">
      <c r="A567" t="s">
        <v>600</v>
      </c>
      <c r="B567">
        <v>205</v>
      </c>
      <c r="C567">
        <v>-1</v>
      </c>
      <c r="D567" t="s">
        <v>16</v>
      </c>
      <c r="E567" t="s">
        <v>611</v>
      </c>
      <c r="F567" s="48">
        <v>0</v>
      </c>
      <c r="G567" s="48" t="str">
        <f>IF(ISBLANK('313'!H39),"",'313'!H39)</f>
        <v>w: if +ve</v>
      </c>
      <c r="H567" s="48" t="e">
        <f t="shared" si="24"/>
        <v>#VALUE!</v>
      </c>
      <c r="I567" t="b">
        <f t="shared" si="25"/>
        <v>1</v>
      </c>
      <c r="K567" t="b">
        <f t="shared" si="26"/>
        <v>0</v>
      </c>
      <c r="L567" t="s">
        <v>48</v>
      </c>
    </row>
    <row r="568" spans="1:12" x14ac:dyDescent="0.2">
      <c r="A568" t="s">
        <v>600</v>
      </c>
      <c r="B568">
        <v>206</v>
      </c>
      <c r="C568">
        <v>-1</v>
      </c>
      <c r="D568" t="s">
        <v>16</v>
      </c>
      <c r="E568" t="s">
        <v>612</v>
      </c>
      <c r="F568" s="48">
        <v>0</v>
      </c>
      <c r="G568" s="48" t="str">
        <f>IF(ISBLANK('313'!I39),"",'313'!I39)</f>
        <v>w: if &lt;&gt; 0</v>
      </c>
      <c r="H568" s="48" t="e">
        <f t="shared" si="24"/>
        <v>#VALUE!</v>
      </c>
      <c r="I568" t="b">
        <f t="shared" si="25"/>
        <v>1</v>
      </c>
      <c r="K568" t="b">
        <f t="shared" si="26"/>
        <v>0</v>
      </c>
      <c r="L568" t="s">
        <v>48</v>
      </c>
    </row>
    <row r="569" spans="1:12" x14ac:dyDescent="0.2">
      <c r="A569" t="s">
        <v>600</v>
      </c>
      <c r="B569">
        <v>207</v>
      </c>
      <c r="C569">
        <v>-1</v>
      </c>
      <c r="D569" t="s">
        <v>16</v>
      </c>
      <c r="E569" t="s">
        <v>613</v>
      </c>
      <c r="F569" s="48">
        <v>0</v>
      </c>
      <c r="G569" s="48" t="str">
        <f>IF(ISBLANK('313'!J39),"",'313'!J39)</f>
        <v>w: if +ve</v>
      </c>
      <c r="H569" s="48" t="e">
        <f t="shared" si="24"/>
        <v>#VALUE!</v>
      </c>
      <c r="I569" t="b">
        <f t="shared" si="25"/>
        <v>1</v>
      </c>
      <c r="K569" t="b">
        <f t="shared" si="26"/>
        <v>0</v>
      </c>
      <c r="L569" t="s">
        <v>48</v>
      </c>
    </row>
    <row r="570" spans="1:12" x14ac:dyDescent="0.2">
      <c r="A570" t="s">
        <v>600</v>
      </c>
      <c r="B570">
        <v>171</v>
      </c>
      <c r="C570">
        <v>-1</v>
      </c>
      <c r="D570" t="s">
        <v>16</v>
      </c>
      <c r="E570" t="s">
        <v>80</v>
      </c>
      <c r="F570" s="48">
        <v>0</v>
      </c>
      <c r="G570" s="48" t="str">
        <f>IF(ISBLANK('313'!G13),"",'313'!G13)</f>
        <v>w: if -ve
w: if &gt; 0 &amp; Run-Off</v>
      </c>
      <c r="H570" s="48" t="e">
        <f t="shared" si="24"/>
        <v>#VALUE!</v>
      </c>
      <c r="I570" t="b">
        <f t="shared" si="25"/>
        <v>1</v>
      </c>
      <c r="K570" t="b">
        <f t="shared" si="26"/>
        <v>0</v>
      </c>
      <c r="L570" t="s">
        <v>48</v>
      </c>
    </row>
    <row r="571" spans="1:12" x14ac:dyDescent="0.2">
      <c r="A571" t="s">
        <v>600</v>
      </c>
      <c r="B571">
        <v>172</v>
      </c>
      <c r="C571">
        <v>-1</v>
      </c>
      <c r="D571" t="s">
        <v>16</v>
      </c>
      <c r="E571" t="s">
        <v>81</v>
      </c>
      <c r="F571" s="48">
        <v>0</v>
      </c>
      <c r="G571" s="48" t="str">
        <f>IF(ISBLANK('313'!H13),"",'313'!H13)</f>
        <v>w: if -ve
w: if &gt; 0 &amp; Run-Off</v>
      </c>
      <c r="H571" s="48" t="e">
        <f t="shared" si="24"/>
        <v>#VALUE!</v>
      </c>
      <c r="I571" t="b">
        <f t="shared" si="25"/>
        <v>1</v>
      </c>
      <c r="K571" t="b">
        <f t="shared" si="26"/>
        <v>0</v>
      </c>
      <c r="L571" t="s">
        <v>48</v>
      </c>
    </row>
    <row r="572" spans="1:12" x14ac:dyDescent="0.2">
      <c r="A572" t="s">
        <v>600</v>
      </c>
      <c r="B572">
        <v>173</v>
      </c>
      <c r="C572">
        <v>-1</v>
      </c>
      <c r="D572" t="s">
        <v>16</v>
      </c>
      <c r="E572" t="s">
        <v>82</v>
      </c>
      <c r="F572" s="48">
        <v>0</v>
      </c>
      <c r="G572" s="48" t="str">
        <f>IF(ISBLANK('313'!I13),"",'313'!I13)</f>
        <v>w: if -ve
w: if &gt; 0 &amp; Run-Off</v>
      </c>
      <c r="H572" s="48" t="e">
        <f t="shared" si="24"/>
        <v>#VALUE!</v>
      </c>
      <c r="I572" t="b">
        <f t="shared" si="25"/>
        <v>1</v>
      </c>
      <c r="K572" t="b">
        <f t="shared" si="26"/>
        <v>0</v>
      </c>
      <c r="L572" t="s">
        <v>48</v>
      </c>
    </row>
    <row r="573" spans="1:12" x14ac:dyDescent="0.2">
      <c r="A573" t="s">
        <v>600</v>
      </c>
      <c r="B573">
        <v>175</v>
      </c>
      <c r="C573">
        <v>-1</v>
      </c>
      <c r="D573" t="s">
        <v>16</v>
      </c>
      <c r="E573" t="s">
        <v>49</v>
      </c>
      <c r="F573" s="48">
        <v>0</v>
      </c>
      <c r="G573" s="48" t="str">
        <f>IF(ISBLANK('313'!G14),"",'313'!G14)</f>
        <v>w: if -ve</v>
      </c>
      <c r="H573" s="48" t="e">
        <f t="shared" si="24"/>
        <v>#VALUE!</v>
      </c>
      <c r="I573" t="b">
        <f t="shared" si="25"/>
        <v>1</v>
      </c>
      <c r="K573" t="b">
        <f t="shared" si="26"/>
        <v>0</v>
      </c>
      <c r="L573" t="s">
        <v>48</v>
      </c>
    </row>
    <row r="574" spans="1:12" x14ac:dyDescent="0.2">
      <c r="A574" t="s">
        <v>600</v>
      </c>
      <c r="B574">
        <v>176</v>
      </c>
      <c r="C574">
        <v>-1</v>
      </c>
      <c r="D574" t="s">
        <v>16</v>
      </c>
      <c r="E574" t="s">
        <v>87</v>
      </c>
      <c r="F574" s="48">
        <v>0</v>
      </c>
      <c r="G574" s="48" t="str">
        <f>IF(ISBLANK('313'!H14),"",'313'!H14)</f>
        <v>w: if -ve</v>
      </c>
      <c r="H574" s="48" t="e">
        <f t="shared" si="24"/>
        <v>#VALUE!</v>
      </c>
      <c r="I574" t="b">
        <f t="shared" si="25"/>
        <v>1</v>
      </c>
      <c r="K574" t="b">
        <f t="shared" si="26"/>
        <v>0</v>
      </c>
      <c r="L574" t="s">
        <v>48</v>
      </c>
    </row>
    <row r="575" spans="1:12" x14ac:dyDescent="0.2">
      <c r="A575" t="s">
        <v>600</v>
      </c>
      <c r="B575">
        <v>177</v>
      </c>
      <c r="C575">
        <v>-1</v>
      </c>
      <c r="D575" t="s">
        <v>16</v>
      </c>
      <c r="E575" t="s">
        <v>88</v>
      </c>
      <c r="F575" s="48">
        <v>0</v>
      </c>
      <c r="G575" s="48" t="str">
        <f>IF(ISBLANK('313'!I14),"",'313'!I14)</f>
        <v>w: if -ve</v>
      </c>
      <c r="H575" s="48" t="e">
        <f t="shared" si="24"/>
        <v>#VALUE!</v>
      </c>
      <c r="I575" t="b">
        <f t="shared" si="25"/>
        <v>1</v>
      </c>
      <c r="K575" t="b">
        <f t="shared" si="26"/>
        <v>0</v>
      </c>
      <c r="L575" t="s">
        <v>48</v>
      </c>
    </row>
    <row r="576" spans="1:12" x14ac:dyDescent="0.2">
      <c r="A576" t="s">
        <v>600</v>
      </c>
      <c r="B576">
        <v>179</v>
      </c>
      <c r="C576">
        <v>-1</v>
      </c>
      <c r="D576" t="s">
        <v>16</v>
      </c>
      <c r="E576" t="s">
        <v>202</v>
      </c>
      <c r="F576" s="48">
        <v>0</v>
      </c>
      <c r="G576" s="48">
        <f>IF(ISBLANK('313'!G22),"",'313'!G22)</f>
        <v>0</v>
      </c>
      <c r="H576" s="48">
        <f t="shared" si="24"/>
        <v>0</v>
      </c>
      <c r="I576" t="b">
        <f t="shared" si="25"/>
        <v>0</v>
      </c>
      <c r="K576" t="b">
        <f t="shared" si="26"/>
        <v>1</v>
      </c>
      <c r="L576" t="s">
        <v>48</v>
      </c>
    </row>
    <row r="577" spans="1:13" x14ac:dyDescent="0.2">
      <c r="A577" t="s">
        <v>600</v>
      </c>
      <c r="B577">
        <v>212</v>
      </c>
      <c r="C577">
        <v>-1</v>
      </c>
      <c r="D577" t="s">
        <v>16</v>
      </c>
      <c r="E577" t="s">
        <v>614</v>
      </c>
      <c r="F577" s="48" t="s">
        <v>16</v>
      </c>
      <c r="G577" s="48" t="str">
        <f>IF(ISBLANK('313'!J43),"",'313'!J43)</f>
        <v/>
      </c>
      <c r="H577" s="48" t="e">
        <f t="shared" si="24"/>
        <v>#VALUE!</v>
      </c>
      <c r="I577" t="b">
        <f t="shared" si="25"/>
        <v>1</v>
      </c>
      <c r="K577" t="b">
        <f t="shared" si="26"/>
        <v>1</v>
      </c>
      <c r="L577" t="s">
        <v>19</v>
      </c>
      <c r="M577" t="s">
        <v>40</v>
      </c>
    </row>
    <row r="578" spans="1:13" x14ac:dyDescent="0.2">
      <c r="A578" t="s">
        <v>615</v>
      </c>
      <c r="B578">
        <v>216</v>
      </c>
      <c r="C578">
        <v>-1</v>
      </c>
      <c r="D578" t="s">
        <v>16</v>
      </c>
      <c r="E578" t="s">
        <v>50</v>
      </c>
      <c r="F578" s="48">
        <v>0</v>
      </c>
      <c r="G578" s="48" t="str">
        <f>IF(ISBLANK('314'!G14),"",'314'!G14)</f>
        <v>w: if +ve</v>
      </c>
      <c r="H578" s="48" t="e">
        <f t="shared" si="24"/>
        <v>#VALUE!</v>
      </c>
      <c r="I578" t="b">
        <f t="shared" si="25"/>
        <v>1</v>
      </c>
      <c r="K578" t="b">
        <f t="shared" si="26"/>
        <v>0</v>
      </c>
      <c r="L578" t="s">
        <v>48</v>
      </c>
    </row>
    <row r="579" spans="1:13" x14ac:dyDescent="0.2">
      <c r="A579" t="s">
        <v>615</v>
      </c>
      <c r="B579">
        <v>219</v>
      </c>
      <c r="C579">
        <v>-1</v>
      </c>
      <c r="D579" t="s">
        <v>16</v>
      </c>
      <c r="E579" t="s">
        <v>52</v>
      </c>
      <c r="F579" s="48">
        <v>0</v>
      </c>
      <c r="G579" s="48" t="str">
        <f>IF(ISBLANK('314'!G15),"",'314'!G15)</f>
        <v>w: if +ve</v>
      </c>
      <c r="H579" s="48" t="e">
        <f t="shared" si="24"/>
        <v>#VALUE!</v>
      </c>
      <c r="I579" t="b">
        <f t="shared" si="25"/>
        <v>1</v>
      </c>
      <c r="K579" t="b">
        <f t="shared" si="26"/>
        <v>0</v>
      </c>
      <c r="L579" t="s">
        <v>48</v>
      </c>
    </row>
    <row r="580" spans="1:13" x14ac:dyDescent="0.2">
      <c r="A580" t="s">
        <v>615</v>
      </c>
      <c r="B580">
        <v>222</v>
      </c>
      <c r="C580">
        <v>-1</v>
      </c>
      <c r="D580" t="s">
        <v>16</v>
      </c>
      <c r="E580" t="s">
        <v>181</v>
      </c>
      <c r="F580" s="48">
        <v>0</v>
      </c>
      <c r="G580" s="48" t="str">
        <f>IF(ISBLANK('314'!G16),"",'314'!G16)</f>
        <v>w: if +ve</v>
      </c>
      <c r="H580" s="48" t="e">
        <f t="shared" si="24"/>
        <v>#VALUE!</v>
      </c>
      <c r="I580" t="b">
        <f t="shared" si="25"/>
        <v>1</v>
      </c>
      <c r="K580" t="b">
        <f t="shared" si="26"/>
        <v>0</v>
      </c>
      <c r="L580" t="s">
        <v>48</v>
      </c>
    </row>
    <row r="581" spans="1:13" x14ac:dyDescent="0.2">
      <c r="A581" t="s">
        <v>615</v>
      </c>
      <c r="B581">
        <v>224</v>
      </c>
      <c r="C581">
        <v>-1</v>
      </c>
      <c r="D581" t="s">
        <v>16</v>
      </c>
      <c r="E581" t="s">
        <v>183</v>
      </c>
      <c r="F581" s="48">
        <v>0</v>
      </c>
      <c r="G581" s="48" t="str">
        <f>IF(ISBLANK('314'!I16),"",'314'!I16)</f>
        <v>w: if -ve</v>
      </c>
      <c r="H581" s="48" t="e">
        <f t="shared" si="24"/>
        <v>#VALUE!</v>
      </c>
      <c r="I581" t="b">
        <f t="shared" si="25"/>
        <v>1</v>
      </c>
      <c r="K581" t="b">
        <f t="shared" si="26"/>
        <v>0</v>
      </c>
      <c r="L581" t="s">
        <v>48</v>
      </c>
    </row>
    <row r="582" spans="1:13" x14ac:dyDescent="0.2">
      <c r="A582" t="s">
        <v>615</v>
      </c>
      <c r="B582">
        <v>225</v>
      </c>
      <c r="C582">
        <v>-1</v>
      </c>
      <c r="D582" t="s">
        <v>16</v>
      </c>
      <c r="E582" t="s">
        <v>616</v>
      </c>
      <c r="F582" s="48">
        <v>0</v>
      </c>
      <c r="G582" s="48">
        <f>IF(ISBLANK('314'!G17),"",'314'!G17)</f>
        <v>0</v>
      </c>
      <c r="H582" s="48">
        <f t="shared" ref="H582:H645" si="27">G582-F582</f>
        <v>0</v>
      </c>
      <c r="I582" t="b">
        <f t="shared" ref="I582:I645" si="28">ISERROR(H582)</f>
        <v>0</v>
      </c>
      <c r="K582" t="b">
        <f t="shared" ref="K582:K645" si="29">G582=F582</f>
        <v>1</v>
      </c>
      <c r="L582" t="s">
        <v>48</v>
      </c>
    </row>
    <row r="583" spans="1:13" x14ac:dyDescent="0.2">
      <c r="A583" t="s">
        <v>615</v>
      </c>
      <c r="B583">
        <v>229</v>
      </c>
      <c r="C583">
        <v>-1</v>
      </c>
      <c r="D583" t="s">
        <v>16</v>
      </c>
      <c r="E583" t="s">
        <v>617</v>
      </c>
      <c r="F583" s="48">
        <v>0</v>
      </c>
      <c r="G583" s="48" t="str">
        <f>IF(ISBLANK('314'!G25),"",'314'!G25)</f>
        <v>w: if +ve
v: if &lt;&gt; D1a + D1b</v>
      </c>
      <c r="H583" s="48" t="e">
        <f t="shared" si="27"/>
        <v>#VALUE!</v>
      </c>
      <c r="I583" t="b">
        <f t="shared" si="28"/>
        <v>1</v>
      </c>
      <c r="K583" t="b">
        <f t="shared" si="29"/>
        <v>0</v>
      </c>
      <c r="L583" t="s">
        <v>48</v>
      </c>
    </row>
    <row r="584" spans="1:13" x14ac:dyDescent="0.2">
      <c r="A584" t="s">
        <v>615</v>
      </c>
      <c r="B584">
        <v>231</v>
      </c>
      <c r="C584">
        <v>-1</v>
      </c>
      <c r="D584" t="s">
        <v>16</v>
      </c>
      <c r="E584" t="s">
        <v>618</v>
      </c>
      <c r="F584" s="48">
        <v>0</v>
      </c>
      <c r="G584" s="48" t="str">
        <f>IF(ISBLANK('314'!I25),"",'314'!I25)</f>
        <v>w: if -ve</v>
      </c>
      <c r="H584" s="48" t="e">
        <f t="shared" si="27"/>
        <v>#VALUE!</v>
      </c>
      <c r="I584" t="b">
        <f t="shared" si="28"/>
        <v>1</v>
      </c>
      <c r="K584" t="b">
        <f t="shared" si="29"/>
        <v>0</v>
      </c>
      <c r="L584" t="s">
        <v>48</v>
      </c>
    </row>
    <row r="585" spans="1:13" x14ac:dyDescent="0.2">
      <c r="A585" t="s">
        <v>615</v>
      </c>
      <c r="B585">
        <v>232</v>
      </c>
      <c r="C585">
        <v>-1</v>
      </c>
      <c r="D585" t="s">
        <v>16</v>
      </c>
      <c r="E585" t="s">
        <v>619</v>
      </c>
      <c r="F585" s="48">
        <v>0</v>
      </c>
      <c r="G585" s="48" t="str">
        <f>IF(ISBLANK('314'!G28),"",'314'!G28)</f>
        <v>w: if +ve</v>
      </c>
      <c r="H585" s="48" t="e">
        <f t="shared" si="27"/>
        <v>#VALUE!</v>
      </c>
      <c r="I585" t="b">
        <f t="shared" si="28"/>
        <v>1</v>
      </c>
      <c r="K585" t="b">
        <f t="shared" si="29"/>
        <v>0</v>
      </c>
      <c r="L585" t="s">
        <v>48</v>
      </c>
    </row>
    <row r="586" spans="1:13" x14ac:dyDescent="0.2">
      <c r="A586" t="s">
        <v>615</v>
      </c>
      <c r="B586">
        <v>234</v>
      </c>
      <c r="C586">
        <v>-1</v>
      </c>
      <c r="D586" t="s">
        <v>16</v>
      </c>
      <c r="E586" t="s">
        <v>620</v>
      </c>
      <c r="F586" s="48">
        <v>0</v>
      </c>
      <c r="G586" s="48" t="str">
        <f>IF(ISBLANK('314'!I28),"",'314'!I28)</f>
        <v>w: if -ve</v>
      </c>
      <c r="H586" s="48" t="e">
        <f t="shared" si="27"/>
        <v>#VALUE!</v>
      </c>
      <c r="I586" t="b">
        <f t="shared" si="28"/>
        <v>1</v>
      </c>
      <c r="K586" t="b">
        <f t="shared" si="29"/>
        <v>0</v>
      </c>
      <c r="L586" t="s">
        <v>48</v>
      </c>
    </row>
    <row r="587" spans="1:13" x14ac:dyDescent="0.2">
      <c r="A587" t="s">
        <v>615</v>
      </c>
      <c r="B587">
        <v>235</v>
      </c>
      <c r="C587">
        <v>-1</v>
      </c>
      <c r="D587" t="s">
        <v>16</v>
      </c>
      <c r="E587" t="s">
        <v>215</v>
      </c>
      <c r="F587" s="48">
        <v>0</v>
      </c>
      <c r="G587" s="48" t="str">
        <f>IF(ISBLANK('314'!G29),"",'314'!G29)</f>
        <v>w: if +ve</v>
      </c>
      <c r="H587" s="48" t="e">
        <f t="shared" si="27"/>
        <v>#VALUE!</v>
      </c>
      <c r="I587" t="b">
        <f t="shared" si="28"/>
        <v>1</v>
      </c>
      <c r="K587" t="b">
        <f t="shared" si="29"/>
        <v>0</v>
      </c>
      <c r="L587" t="s">
        <v>48</v>
      </c>
    </row>
    <row r="588" spans="1:13" x14ac:dyDescent="0.2">
      <c r="A588" t="s">
        <v>615</v>
      </c>
      <c r="B588">
        <v>237</v>
      </c>
      <c r="C588">
        <v>-1</v>
      </c>
      <c r="D588" t="s">
        <v>16</v>
      </c>
      <c r="E588" t="s">
        <v>216</v>
      </c>
      <c r="F588" s="48">
        <v>0</v>
      </c>
      <c r="G588" s="48" t="str">
        <f>IF(ISBLANK('314'!I29),"",'314'!I29)</f>
        <v>w: if -ve</v>
      </c>
      <c r="H588" s="48" t="e">
        <f t="shared" si="27"/>
        <v>#VALUE!</v>
      </c>
      <c r="I588" t="b">
        <f t="shared" si="28"/>
        <v>1</v>
      </c>
      <c r="K588" t="b">
        <f t="shared" si="29"/>
        <v>0</v>
      </c>
      <c r="L588" t="s">
        <v>48</v>
      </c>
    </row>
    <row r="589" spans="1:13" x14ac:dyDescent="0.2">
      <c r="A589" t="s">
        <v>615</v>
      </c>
      <c r="B589">
        <v>238</v>
      </c>
      <c r="C589">
        <v>-1</v>
      </c>
      <c r="D589" t="s">
        <v>16</v>
      </c>
      <c r="E589" t="s">
        <v>621</v>
      </c>
      <c r="F589" s="48">
        <v>0</v>
      </c>
      <c r="G589" s="48" t="str">
        <f>IF(ISBLANK('314'!G30),"",'314'!G30)</f>
        <v>w: if +ve</v>
      </c>
      <c r="H589" s="48" t="e">
        <f t="shared" si="27"/>
        <v>#VALUE!</v>
      </c>
      <c r="I589" t="b">
        <f t="shared" si="28"/>
        <v>1</v>
      </c>
      <c r="K589" t="b">
        <f t="shared" si="29"/>
        <v>0</v>
      </c>
      <c r="L589" t="s">
        <v>48</v>
      </c>
    </row>
    <row r="590" spans="1:13" x14ac:dyDescent="0.2">
      <c r="A590" t="s">
        <v>615</v>
      </c>
      <c r="B590">
        <v>240</v>
      </c>
      <c r="C590">
        <v>-1</v>
      </c>
      <c r="D590" t="s">
        <v>16</v>
      </c>
      <c r="E590" t="s">
        <v>622</v>
      </c>
      <c r="F590" s="48">
        <v>0</v>
      </c>
      <c r="G590" s="48" t="str">
        <f>IF(ISBLANK('314'!I30),"",'314'!I30)</f>
        <v>w: if -ve</v>
      </c>
      <c r="H590" s="48" t="e">
        <f t="shared" si="27"/>
        <v>#VALUE!</v>
      </c>
      <c r="I590" t="b">
        <f t="shared" si="28"/>
        <v>1</v>
      </c>
      <c r="K590" t="b">
        <f t="shared" si="29"/>
        <v>0</v>
      </c>
      <c r="L590" t="s">
        <v>48</v>
      </c>
    </row>
    <row r="591" spans="1:13" x14ac:dyDescent="0.2">
      <c r="A591" t="s">
        <v>615</v>
      </c>
      <c r="B591">
        <v>241</v>
      </c>
      <c r="C591">
        <v>-1</v>
      </c>
      <c r="D591" t="s">
        <v>16</v>
      </c>
      <c r="E591" t="s">
        <v>623</v>
      </c>
      <c r="F591" s="48">
        <v>0</v>
      </c>
      <c r="G591" s="48" t="str">
        <f>IF(ISBLANK('314'!G31),"",'314'!G31)</f>
        <v>w: if +ve</v>
      </c>
      <c r="H591" s="48" t="e">
        <f t="shared" si="27"/>
        <v>#VALUE!</v>
      </c>
      <c r="I591" t="b">
        <f t="shared" si="28"/>
        <v>1</v>
      </c>
      <c r="K591" t="b">
        <f t="shared" si="29"/>
        <v>0</v>
      </c>
      <c r="L591" t="s">
        <v>48</v>
      </c>
    </row>
    <row r="592" spans="1:13" x14ac:dyDescent="0.2">
      <c r="A592" t="s">
        <v>615</v>
      </c>
      <c r="B592">
        <v>243</v>
      </c>
      <c r="C592">
        <v>-1</v>
      </c>
      <c r="D592" t="s">
        <v>16</v>
      </c>
      <c r="E592" t="s">
        <v>624</v>
      </c>
      <c r="F592" s="48">
        <v>0</v>
      </c>
      <c r="G592" s="48" t="str">
        <f>IF(ISBLANK('314'!I31),"",'314'!I31)</f>
        <v>w: if -ve</v>
      </c>
      <c r="H592" s="48" t="e">
        <f t="shared" si="27"/>
        <v>#VALUE!</v>
      </c>
      <c r="I592" t="b">
        <f t="shared" si="28"/>
        <v>1</v>
      </c>
      <c r="K592" t="b">
        <f t="shared" si="29"/>
        <v>0</v>
      </c>
      <c r="L592" t="s">
        <v>48</v>
      </c>
    </row>
    <row r="593" spans="1:12" x14ac:dyDescent="0.2">
      <c r="A593" t="s">
        <v>615</v>
      </c>
      <c r="B593">
        <v>244</v>
      </c>
      <c r="C593">
        <v>-1</v>
      </c>
      <c r="D593" t="s">
        <v>16</v>
      </c>
      <c r="E593" t="s">
        <v>625</v>
      </c>
      <c r="F593" s="48">
        <v>0</v>
      </c>
      <c r="G593" s="48" t="str">
        <f>IF(ISBLANK('314'!G32),"",'314'!G32)</f>
        <v>w: if +ve</v>
      </c>
      <c r="H593" s="48" t="e">
        <f t="shared" si="27"/>
        <v>#VALUE!</v>
      </c>
      <c r="I593" t="b">
        <f t="shared" si="28"/>
        <v>1</v>
      </c>
      <c r="K593" t="b">
        <f t="shared" si="29"/>
        <v>0</v>
      </c>
      <c r="L593" t="s">
        <v>48</v>
      </c>
    </row>
    <row r="594" spans="1:12" x14ac:dyDescent="0.2">
      <c r="A594" t="s">
        <v>615</v>
      </c>
      <c r="B594">
        <v>246</v>
      </c>
      <c r="C594">
        <v>-1</v>
      </c>
      <c r="D594" t="s">
        <v>16</v>
      </c>
      <c r="E594" t="s">
        <v>626</v>
      </c>
      <c r="F594" s="48">
        <v>0</v>
      </c>
      <c r="G594" s="48" t="str">
        <f>IF(ISBLANK('314'!I32),"",'314'!I32)</f>
        <v>w: if -ve</v>
      </c>
      <c r="H594" s="48" t="e">
        <f t="shared" si="27"/>
        <v>#VALUE!</v>
      </c>
      <c r="I594" t="b">
        <f t="shared" si="28"/>
        <v>1</v>
      </c>
      <c r="K594" t="b">
        <f t="shared" si="29"/>
        <v>0</v>
      </c>
      <c r="L594" t="s">
        <v>48</v>
      </c>
    </row>
    <row r="595" spans="1:12" x14ac:dyDescent="0.2">
      <c r="A595" t="s">
        <v>615</v>
      </c>
      <c r="B595">
        <v>251</v>
      </c>
      <c r="C595">
        <v>-1</v>
      </c>
      <c r="D595" t="s">
        <v>16</v>
      </c>
      <c r="E595" t="s">
        <v>627</v>
      </c>
      <c r="F595" s="48">
        <v>0</v>
      </c>
      <c r="G595" s="48" t="str">
        <f>IF(ISBLANK('314'!I34),"",'314'!I34)</f>
        <v>w: if +ve</v>
      </c>
      <c r="H595" s="48" t="e">
        <f t="shared" si="27"/>
        <v>#VALUE!</v>
      </c>
      <c r="I595" t="b">
        <f t="shared" si="28"/>
        <v>1</v>
      </c>
      <c r="K595" t="b">
        <f t="shared" si="29"/>
        <v>0</v>
      </c>
      <c r="L595" t="s">
        <v>48</v>
      </c>
    </row>
    <row r="596" spans="1:12" x14ac:dyDescent="0.2">
      <c r="A596" t="s">
        <v>615</v>
      </c>
      <c r="B596">
        <v>255</v>
      </c>
      <c r="C596">
        <v>-1</v>
      </c>
      <c r="D596" t="s">
        <v>16</v>
      </c>
      <c r="E596" t="s">
        <v>610</v>
      </c>
      <c r="F596" s="48">
        <v>0</v>
      </c>
      <c r="G596" s="48" t="str">
        <f>IF(ISBLANK('314'!G43),"",'314'!G43)</f>
        <v>v: if &lt;&gt; 310 A1</v>
      </c>
      <c r="H596" s="48" t="e">
        <f t="shared" si="27"/>
        <v>#VALUE!</v>
      </c>
      <c r="I596" t="b">
        <f t="shared" si="28"/>
        <v>1</v>
      </c>
      <c r="K596" t="b">
        <f t="shared" si="29"/>
        <v>0</v>
      </c>
      <c r="L596" t="s">
        <v>48</v>
      </c>
    </row>
    <row r="597" spans="1:12" x14ac:dyDescent="0.2">
      <c r="A597" t="s">
        <v>615</v>
      </c>
      <c r="B597">
        <v>257</v>
      </c>
      <c r="C597">
        <v>-1</v>
      </c>
      <c r="D597" t="s">
        <v>16</v>
      </c>
      <c r="E597" t="s">
        <v>612</v>
      </c>
      <c r="F597" s="48">
        <v>0</v>
      </c>
      <c r="G597" s="48" t="str">
        <f>IF(ISBLANK('314'!I43),"",'314'!I43)</f>
        <v>w: if -ve
v: if &lt;&gt; 309 C11</v>
      </c>
      <c r="H597" s="48" t="e">
        <f t="shared" si="27"/>
        <v>#VALUE!</v>
      </c>
      <c r="I597" t="b">
        <f t="shared" si="28"/>
        <v>1</v>
      </c>
      <c r="K597" t="b">
        <f t="shared" si="29"/>
        <v>0</v>
      </c>
      <c r="L597" t="s">
        <v>48</v>
      </c>
    </row>
    <row r="598" spans="1:12" x14ac:dyDescent="0.2">
      <c r="A598" t="s">
        <v>615</v>
      </c>
      <c r="B598">
        <v>258</v>
      </c>
      <c r="C598">
        <v>-1</v>
      </c>
      <c r="D598" t="s">
        <v>16</v>
      </c>
      <c r="E598" t="s">
        <v>628</v>
      </c>
      <c r="F598" s="48">
        <v>0</v>
      </c>
      <c r="G598" s="48" t="str">
        <f>IF(ISBLANK('314'!G44),"",'314'!G44)</f>
        <v>w: if -ve</v>
      </c>
      <c r="H598" s="48" t="e">
        <f t="shared" si="27"/>
        <v>#VALUE!</v>
      </c>
      <c r="I598" t="b">
        <f t="shared" si="28"/>
        <v>1</v>
      </c>
      <c r="K598" t="b">
        <f t="shared" si="29"/>
        <v>0</v>
      </c>
      <c r="L598" t="s">
        <v>48</v>
      </c>
    </row>
    <row r="599" spans="1:12" x14ac:dyDescent="0.2">
      <c r="A599" t="s">
        <v>615</v>
      </c>
      <c r="B599">
        <v>259</v>
      </c>
      <c r="C599">
        <v>-1</v>
      </c>
      <c r="D599" t="s">
        <v>16</v>
      </c>
      <c r="E599" t="s">
        <v>629</v>
      </c>
      <c r="F599" s="48">
        <v>0</v>
      </c>
      <c r="G599" s="48" t="str">
        <f>IF(ISBLANK('314'!I44),"",'314'!I44)</f>
        <v>= G2</v>
      </c>
      <c r="H599" s="48" t="e">
        <f t="shared" si="27"/>
        <v>#VALUE!</v>
      </c>
      <c r="I599" t="b">
        <f t="shared" si="28"/>
        <v>1</v>
      </c>
      <c r="K599" t="b">
        <f t="shared" si="29"/>
        <v>0</v>
      </c>
      <c r="L599" t="s">
        <v>48</v>
      </c>
    </row>
    <row r="600" spans="1:12" x14ac:dyDescent="0.2">
      <c r="A600" t="s">
        <v>615</v>
      </c>
      <c r="B600">
        <v>260</v>
      </c>
      <c r="C600">
        <v>-1</v>
      </c>
      <c r="D600" t="s">
        <v>16</v>
      </c>
      <c r="E600" t="s">
        <v>99</v>
      </c>
      <c r="F600" s="48">
        <v>0</v>
      </c>
      <c r="G600" s="48" t="str">
        <f>IF(ISBLANK('314'!G45),"",'314'!G45)</f>
        <v>w: if +ve</v>
      </c>
      <c r="H600" s="48" t="e">
        <f t="shared" si="27"/>
        <v>#VALUE!</v>
      </c>
      <c r="I600" t="b">
        <f t="shared" si="28"/>
        <v>1</v>
      </c>
      <c r="K600" t="b">
        <f t="shared" si="29"/>
        <v>0</v>
      </c>
      <c r="L600" t="s">
        <v>48</v>
      </c>
    </row>
    <row r="601" spans="1:12" x14ac:dyDescent="0.2">
      <c r="A601" t="s">
        <v>615</v>
      </c>
      <c r="B601">
        <v>262</v>
      </c>
      <c r="C601">
        <v>-1</v>
      </c>
      <c r="D601" t="s">
        <v>16</v>
      </c>
      <c r="E601" t="s">
        <v>630</v>
      </c>
      <c r="F601" s="48">
        <v>0</v>
      </c>
      <c r="G601" s="48" t="str">
        <f>IF(ISBLANK('314'!I45),"",'314'!I45)</f>
        <v>w: if -ve</v>
      </c>
      <c r="H601" s="48" t="e">
        <f t="shared" si="27"/>
        <v>#VALUE!</v>
      </c>
      <c r="I601" t="b">
        <f t="shared" si="28"/>
        <v>1</v>
      </c>
      <c r="K601" t="b">
        <f t="shared" si="29"/>
        <v>0</v>
      </c>
      <c r="L601" t="s">
        <v>48</v>
      </c>
    </row>
    <row r="602" spans="1:12" x14ac:dyDescent="0.2">
      <c r="A602" t="s">
        <v>615</v>
      </c>
      <c r="B602">
        <v>263</v>
      </c>
      <c r="C602">
        <v>-1</v>
      </c>
      <c r="D602" t="s">
        <v>16</v>
      </c>
      <c r="E602" t="s">
        <v>631</v>
      </c>
      <c r="F602" s="48">
        <v>0</v>
      </c>
      <c r="G602" s="48">
        <f>IF(ISBLANK('314'!G46),"",'314'!G46)</f>
        <v>0</v>
      </c>
      <c r="H602" s="48">
        <f t="shared" si="27"/>
        <v>0</v>
      </c>
      <c r="I602" t="b">
        <f t="shared" si="28"/>
        <v>0</v>
      </c>
      <c r="K602" t="b">
        <f t="shared" si="29"/>
        <v>1</v>
      </c>
      <c r="L602" t="s">
        <v>48</v>
      </c>
    </row>
    <row r="603" spans="1:12" x14ac:dyDescent="0.2">
      <c r="A603" t="s">
        <v>615</v>
      </c>
      <c r="B603">
        <v>265</v>
      </c>
      <c r="C603">
        <v>-1</v>
      </c>
      <c r="D603" t="s">
        <v>16</v>
      </c>
      <c r="E603" t="s">
        <v>632</v>
      </c>
      <c r="F603" s="48">
        <v>0</v>
      </c>
      <c r="G603" s="48" t="str">
        <f>IF(ISBLANK('314'!I46),"",'314'!I46)</f>
        <v>w: if +ve</v>
      </c>
      <c r="H603" s="48" t="e">
        <f t="shared" si="27"/>
        <v>#VALUE!</v>
      </c>
      <c r="I603" t="b">
        <f t="shared" si="28"/>
        <v>1</v>
      </c>
      <c r="K603" t="b">
        <f t="shared" si="29"/>
        <v>0</v>
      </c>
      <c r="L603" t="s">
        <v>48</v>
      </c>
    </row>
    <row r="604" spans="1:12" x14ac:dyDescent="0.2">
      <c r="A604" t="s">
        <v>615</v>
      </c>
      <c r="B604">
        <v>266</v>
      </c>
      <c r="C604">
        <v>-1</v>
      </c>
      <c r="D604" t="s">
        <v>16</v>
      </c>
      <c r="E604" t="s">
        <v>252</v>
      </c>
      <c r="F604" s="48">
        <v>0</v>
      </c>
      <c r="G604" s="48" t="str">
        <f>IF(ISBLANK('314'!G47),"",'314'!G47)</f>
        <v>v: if +ve</v>
      </c>
      <c r="H604" s="48" t="e">
        <f t="shared" si="27"/>
        <v>#VALUE!</v>
      </c>
      <c r="I604" t="b">
        <f t="shared" si="28"/>
        <v>1</v>
      </c>
      <c r="K604" t="b">
        <f t="shared" si="29"/>
        <v>0</v>
      </c>
      <c r="L604" t="s">
        <v>48</v>
      </c>
    </row>
    <row r="605" spans="1:12" x14ac:dyDescent="0.2">
      <c r="A605" t="s">
        <v>615</v>
      </c>
      <c r="B605">
        <v>269</v>
      </c>
      <c r="C605">
        <v>-1</v>
      </c>
      <c r="D605" t="s">
        <v>16</v>
      </c>
      <c r="E605" t="s">
        <v>633</v>
      </c>
      <c r="F605" s="48">
        <v>0</v>
      </c>
      <c r="G605" s="48" t="str">
        <f>IF(ISBLANK('314'!I48),"",'314'!I48)</f>
        <v>w: if -ve</v>
      </c>
      <c r="H605" s="48" t="e">
        <f t="shared" si="27"/>
        <v>#VALUE!</v>
      </c>
      <c r="I605" t="b">
        <f t="shared" si="28"/>
        <v>1</v>
      </c>
      <c r="K605" t="b">
        <f t="shared" si="29"/>
        <v>0</v>
      </c>
      <c r="L605" t="s">
        <v>48</v>
      </c>
    </row>
    <row r="606" spans="1:12" x14ac:dyDescent="0.2">
      <c r="A606" t="s">
        <v>615</v>
      </c>
      <c r="B606">
        <v>271</v>
      </c>
      <c r="C606">
        <v>-1</v>
      </c>
      <c r="D606" t="s">
        <v>16</v>
      </c>
      <c r="E606" t="s">
        <v>634</v>
      </c>
      <c r="F606" s="48">
        <v>0</v>
      </c>
      <c r="G606" s="48" t="str">
        <f>IF(ISBLANK('314'!I49),"",'314'!I49)</f>
        <v>w: if -ve</v>
      </c>
      <c r="H606" s="48" t="e">
        <f t="shared" si="27"/>
        <v>#VALUE!</v>
      </c>
      <c r="I606" t="b">
        <f t="shared" si="28"/>
        <v>1</v>
      </c>
      <c r="K606" t="b">
        <f t="shared" si="29"/>
        <v>0</v>
      </c>
      <c r="L606" t="s">
        <v>48</v>
      </c>
    </row>
    <row r="607" spans="1:12" x14ac:dyDescent="0.2">
      <c r="A607" t="s">
        <v>615</v>
      </c>
      <c r="B607">
        <v>272</v>
      </c>
      <c r="C607">
        <v>-1</v>
      </c>
      <c r="D607" t="s">
        <v>16</v>
      </c>
      <c r="E607" t="s">
        <v>635</v>
      </c>
      <c r="F607" s="48">
        <v>0</v>
      </c>
      <c r="G607" s="48">
        <f>IF(ISBLANK('314'!G50),"",'314'!G50)</f>
        <v>0</v>
      </c>
      <c r="H607" s="48">
        <f t="shared" si="27"/>
        <v>0</v>
      </c>
      <c r="I607" t="b">
        <f t="shared" si="28"/>
        <v>0</v>
      </c>
      <c r="K607" t="b">
        <f t="shared" si="29"/>
        <v>1</v>
      </c>
      <c r="L607" t="s">
        <v>48</v>
      </c>
    </row>
    <row r="608" spans="1:12" x14ac:dyDescent="0.2">
      <c r="A608" t="s">
        <v>615</v>
      </c>
      <c r="B608">
        <v>274</v>
      </c>
      <c r="C608">
        <v>-1</v>
      </c>
      <c r="D608" t="s">
        <v>16</v>
      </c>
      <c r="E608" t="s">
        <v>636</v>
      </c>
      <c r="F608" s="48">
        <v>0</v>
      </c>
      <c r="G608" s="48">
        <f>IF(ISBLANK('314'!I50),"",'314'!I50)</f>
        <v>0</v>
      </c>
      <c r="H608" s="48">
        <f t="shared" si="27"/>
        <v>0</v>
      </c>
      <c r="I608" t="b">
        <f t="shared" si="28"/>
        <v>0</v>
      </c>
      <c r="K608" t="b">
        <f t="shared" si="29"/>
        <v>1</v>
      </c>
      <c r="L608" t="s">
        <v>48</v>
      </c>
    </row>
    <row r="609" spans="1:13" x14ac:dyDescent="0.2">
      <c r="A609" t="s">
        <v>615</v>
      </c>
      <c r="B609">
        <v>278</v>
      </c>
      <c r="C609">
        <v>-1</v>
      </c>
      <c r="D609" t="s">
        <v>16</v>
      </c>
      <c r="E609" t="s">
        <v>637</v>
      </c>
      <c r="F609" s="48">
        <v>0</v>
      </c>
      <c r="G609" s="48" t="str">
        <f>IF(ISBLANK('314'!I52),"",'314'!I52)</f>
        <v>w: if +ve</v>
      </c>
      <c r="H609" s="48" t="e">
        <f t="shared" si="27"/>
        <v>#VALUE!</v>
      </c>
      <c r="I609" t="b">
        <f t="shared" si="28"/>
        <v>1</v>
      </c>
      <c r="K609" t="b">
        <f t="shared" si="29"/>
        <v>0</v>
      </c>
      <c r="L609" t="s">
        <v>48</v>
      </c>
    </row>
    <row r="610" spans="1:13" x14ac:dyDescent="0.2">
      <c r="A610" t="s">
        <v>638</v>
      </c>
      <c r="B610">
        <v>280</v>
      </c>
      <c r="C610">
        <v>-1</v>
      </c>
      <c r="D610" t="s">
        <v>16</v>
      </c>
      <c r="E610" t="s">
        <v>639</v>
      </c>
      <c r="F610" s="48" t="s">
        <v>32</v>
      </c>
      <c r="G610" s="48" t="str">
        <f>IF(ISBLANK('400'!E11),"",'400'!E11)</f>
        <v>No</v>
      </c>
      <c r="H610" s="48" t="e">
        <f t="shared" si="27"/>
        <v>#VALUE!</v>
      </c>
      <c r="I610" t="b">
        <f t="shared" si="28"/>
        <v>1</v>
      </c>
      <c r="K610" t="b">
        <f t="shared" si="29"/>
        <v>0</v>
      </c>
      <c r="L610" t="s">
        <v>19</v>
      </c>
      <c r="M610" t="s">
        <v>33</v>
      </c>
    </row>
    <row r="611" spans="1:13" x14ac:dyDescent="0.2">
      <c r="A611" t="s">
        <v>638</v>
      </c>
      <c r="B611">
        <v>281</v>
      </c>
      <c r="C611">
        <v>-1</v>
      </c>
      <c r="D611" t="s">
        <v>16</v>
      </c>
      <c r="E611" t="s">
        <v>640</v>
      </c>
      <c r="F611" s="48" t="s">
        <v>16</v>
      </c>
      <c r="G611" s="48" t="str">
        <f>IF(ISBLANK('400'!F11),"",'400'!F11)</f>
        <v/>
      </c>
      <c r="H611" s="48" t="e">
        <f t="shared" si="27"/>
        <v>#VALUE!</v>
      </c>
      <c r="I611" t="b">
        <f t="shared" si="28"/>
        <v>1</v>
      </c>
      <c r="K611" t="b">
        <f t="shared" si="29"/>
        <v>1</v>
      </c>
      <c r="L611" t="s">
        <v>19</v>
      </c>
    </row>
    <row r="612" spans="1:13" x14ac:dyDescent="0.2">
      <c r="A612" t="s">
        <v>638</v>
      </c>
      <c r="B612">
        <v>282</v>
      </c>
      <c r="C612">
        <v>-1</v>
      </c>
      <c r="D612" t="s">
        <v>16</v>
      </c>
      <c r="E612" t="s">
        <v>641</v>
      </c>
      <c r="F612" s="48" t="s">
        <v>32</v>
      </c>
      <c r="G612" s="48" t="str">
        <f>IF(ISBLANK('400'!E12),"",'400'!E12)</f>
        <v>No</v>
      </c>
      <c r="H612" s="48" t="e">
        <f t="shared" si="27"/>
        <v>#VALUE!</v>
      </c>
      <c r="I612" t="b">
        <f t="shared" si="28"/>
        <v>1</v>
      </c>
      <c r="K612" t="b">
        <f t="shared" si="29"/>
        <v>0</v>
      </c>
      <c r="L612" t="s">
        <v>19</v>
      </c>
      <c r="M612" t="s">
        <v>33</v>
      </c>
    </row>
    <row r="613" spans="1:13" x14ac:dyDescent="0.2">
      <c r="A613" t="s">
        <v>638</v>
      </c>
      <c r="B613">
        <v>283</v>
      </c>
      <c r="C613">
        <v>-1</v>
      </c>
      <c r="D613" t="s">
        <v>16</v>
      </c>
      <c r="E613" t="s">
        <v>642</v>
      </c>
      <c r="F613" s="48" t="s">
        <v>16</v>
      </c>
      <c r="G613" s="48" t="str">
        <f>IF(ISBLANK('400'!F12),"",'400'!F12)</f>
        <v/>
      </c>
      <c r="H613" s="48" t="e">
        <f t="shared" si="27"/>
        <v>#VALUE!</v>
      </c>
      <c r="I613" t="b">
        <f t="shared" si="28"/>
        <v>1</v>
      </c>
      <c r="K613" t="b">
        <f t="shared" si="29"/>
        <v>1</v>
      </c>
      <c r="L613" t="s">
        <v>19</v>
      </c>
    </row>
    <row r="614" spans="1:13" x14ac:dyDescent="0.2">
      <c r="A614" t="s">
        <v>638</v>
      </c>
      <c r="B614">
        <v>284</v>
      </c>
      <c r="C614">
        <v>-1</v>
      </c>
      <c r="D614" t="s">
        <v>16</v>
      </c>
      <c r="E614" t="s">
        <v>643</v>
      </c>
      <c r="F614" s="48" t="s">
        <v>32</v>
      </c>
      <c r="G614" s="48" t="str">
        <f>IF(ISBLANK('400'!E13),"",'400'!E13)</f>
        <v>No</v>
      </c>
      <c r="H614" s="48" t="e">
        <f t="shared" si="27"/>
        <v>#VALUE!</v>
      </c>
      <c r="I614" t="b">
        <f t="shared" si="28"/>
        <v>1</v>
      </c>
      <c r="K614" t="b">
        <f t="shared" si="29"/>
        <v>0</v>
      </c>
      <c r="L614" t="s">
        <v>19</v>
      </c>
      <c r="M614" t="s">
        <v>33</v>
      </c>
    </row>
    <row r="615" spans="1:13" x14ac:dyDescent="0.2">
      <c r="A615" t="s">
        <v>638</v>
      </c>
      <c r="B615">
        <v>285</v>
      </c>
      <c r="C615">
        <v>-1</v>
      </c>
      <c r="D615" t="s">
        <v>16</v>
      </c>
      <c r="E615" t="s">
        <v>644</v>
      </c>
      <c r="F615" s="48" t="s">
        <v>16</v>
      </c>
      <c r="G615" s="48" t="str">
        <f>IF(ISBLANK('400'!F13),"",'400'!F13)</f>
        <v/>
      </c>
      <c r="H615" s="48" t="e">
        <f t="shared" si="27"/>
        <v>#VALUE!</v>
      </c>
      <c r="I615" t="b">
        <f t="shared" si="28"/>
        <v>1</v>
      </c>
      <c r="K615" t="b">
        <f t="shared" si="29"/>
        <v>1</v>
      </c>
      <c r="L615" t="s">
        <v>19</v>
      </c>
    </row>
    <row r="616" spans="1:13" x14ac:dyDescent="0.2">
      <c r="A616" t="s">
        <v>638</v>
      </c>
      <c r="B616">
        <v>286</v>
      </c>
      <c r="C616">
        <v>-1</v>
      </c>
      <c r="D616" t="s">
        <v>16</v>
      </c>
      <c r="E616" t="s">
        <v>17</v>
      </c>
      <c r="F616" s="48" t="s">
        <v>32</v>
      </c>
      <c r="G616" s="48" t="str">
        <f>IF(ISBLANK('400'!E14),"",'400'!E14)</f>
        <v>No</v>
      </c>
      <c r="H616" s="48" t="e">
        <f t="shared" si="27"/>
        <v>#VALUE!</v>
      </c>
      <c r="I616" t="b">
        <f t="shared" si="28"/>
        <v>1</v>
      </c>
      <c r="K616" t="b">
        <f t="shared" si="29"/>
        <v>0</v>
      </c>
      <c r="L616" t="s">
        <v>19</v>
      </c>
      <c r="M616" t="s">
        <v>33</v>
      </c>
    </row>
    <row r="617" spans="1:13" x14ac:dyDescent="0.2">
      <c r="A617" t="s">
        <v>638</v>
      </c>
      <c r="B617">
        <v>287</v>
      </c>
      <c r="C617">
        <v>-1</v>
      </c>
      <c r="D617" t="s">
        <v>16</v>
      </c>
      <c r="E617" t="s">
        <v>47</v>
      </c>
      <c r="F617" s="48" t="s">
        <v>16</v>
      </c>
      <c r="G617" s="48" t="str">
        <f>IF(ISBLANK('400'!F14),"",'400'!F14)</f>
        <v/>
      </c>
      <c r="H617" s="48" t="e">
        <f t="shared" si="27"/>
        <v>#VALUE!</v>
      </c>
      <c r="I617" t="b">
        <f t="shared" si="28"/>
        <v>1</v>
      </c>
      <c r="K617" t="b">
        <f t="shared" si="29"/>
        <v>1</v>
      </c>
      <c r="L617" t="s">
        <v>19</v>
      </c>
    </row>
    <row r="618" spans="1:13" x14ac:dyDescent="0.2">
      <c r="A618" t="s">
        <v>638</v>
      </c>
      <c r="B618">
        <v>288</v>
      </c>
      <c r="C618">
        <v>-1</v>
      </c>
      <c r="D618" t="s">
        <v>16</v>
      </c>
      <c r="E618" t="s">
        <v>21</v>
      </c>
      <c r="F618" s="48" t="s">
        <v>32</v>
      </c>
      <c r="G618" s="48" t="str">
        <f>IF(ISBLANK('400'!E15),"",'400'!E15)</f>
        <v>No</v>
      </c>
      <c r="H618" s="48" t="e">
        <f t="shared" si="27"/>
        <v>#VALUE!</v>
      </c>
      <c r="I618" t="b">
        <f t="shared" si="28"/>
        <v>1</v>
      </c>
      <c r="K618" t="b">
        <f t="shared" si="29"/>
        <v>0</v>
      </c>
      <c r="L618" t="s">
        <v>19</v>
      </c>
      <c r="M618" t="s">
        <v>33</v>
      </c>
    </row>
    <row r="619" spans="1:13" x14ac:dyDescent="0.2">
      <c r="A619" t="s">
        <v>638</v>
      </c>
      <c r="B619">
        <v>289</v>
      </c>
      <c r="C619">
        <v>-1</v>
      </c>
      <c r="D619" t="s">
        <v>16</v>
      </c>
      <c r="E619" t="s">
        <v>645</v>
      </c>
      <c r="F619" s="48" t="s">
        <v>16</v>
      </c>
      <c r="G619" s="48" t="str">
        <f>IF(ISBLANK('400'!F15),"",'400'!F15)</f>
        <v/>
      </c>
      <c r="H619" s="48" t="e">
        <f t="shared" si="27"/>
        <v>#VALUE!</v>
      </c>
      <c r="I619" t="b">
        <f t="shared" si="28"/>
        <v>1</v>
      </c>
      <c r="K619" t="b">
        <f t="shared" si="29"/>
        <v>1</v>
      </c>
      <c r="L619" t="s">
        <v>19</v>
      </c>
    </row>
    <row r="620" spans="1:13" x14ac:dyDescent="0.2">
      <c r="A620" t="s">
        <v>638</v>
      </c>
      <c r="B620">
        <v>290</v>
      </c>
      <c r="C620">
        <v>-1</v>
      </c>
      <c r="D620" t="s">
        <v>16</v>
      </c>
      <c r="E620" t="s">
        <v>24</v>
      </c>
      <c r="F620" s="48" t="s">
        <v>32</v>
      </c>
      <c r="G620" s="48" t="str">
        <f>IF(ISBLANK('400'!E16),"",'400'!E16)</f>
        <v>No</v>
      </c>
      <c r="H620" s="48" t="e">
        <f t="shared" si="27"/>
        <v>#VALUE!</v>
      </c>
      <c r="I620" t="b">
        <f t="shared" si="28"/>
        <v>1</v>
      </c>
      <c r="K620" t="b">
        <f t="shared" si="29"/>
        <v>0</v>
      </c>
      <c r="L620" t="s">
        <v>19</v>
      </c>
      <c r="M620" t="s">
        <v>33</v>
      </c>
    </row>
    <row r="621" spans="1:13" x14ac:dyDescent="0.2">
      <c r="A621" t="s">
        <v>638</v>
      </c>
      <c r="B621">
        <v>291</v>
      </c>
      <c r="C621">
        <v>-1</v>
      </c>
      <c r="D621" t="s">
        <v>16</v>
      </c>
      <c r="E621" t="s">
        <v>51</v>
      </c>
      <c r="F621" s="48" t="s">
        <v>16</v>
      </c>
      <c r="G621" s="48" t="str">
        <f>IF(ISBLANK('400'!F16),"",'400'!F16)</f>
        <v/>
      </c>
      <c r="H621" s="48" t="e">
        <f t="shared" si="27"/>
        <v>#VALUE!</v>
      </c>
      <c r="I621" t="b">
        <f t="shared" si="28"/>
        <v>1</v>
      </c>
      <c r="K621" t="b">
        <f t="shared" si="29"/>
        <v>1</v>
      </c>
      <c r="L621" t="s">
        <v>19</v>
      </c>
    </row>
    <row r="622" spans="1:13" x14ac:dyDescent="0.2">
      <c r="A622" t="s">
        <v>638</v>
      </c>
      <c r="B622">
        <v>292</v>
      </c>
      <c r="C622">
        <v>-1</v>
      </c>
      <c r="D622" t="s">
        <v>16</v>
      </c>
      <c r="E622" t="s">
        <v>26</v>
      </c>
      <c r="F622" s="48" t="s">
        <v>32</v>
      </c>
      <c r="G622" s="48" t="str">
        <f>IF(ISBLANK('400'!E17),"",'400'!E17)</f>
        <v>No</v>
      </c>
      <c r="H622" s="48" t="e">
        <f t="shared" si="27"/>
        <v>#VALUE!</v>
      </c>
      <c r="I622" t="b">
        <f t="shared" si="28"/>
        <v>1</v>
      </c>
      <c r="K622" t="b">
        <f t="shared" si="29"/>
        <v>0</v>
      </c>
      <c r="L622" t="s">
        <v>19</v>
      </c>
      <c r="M622" t="s">
        <v>33</v>
      </c>
    </row>
    <row r="623" spans="1:13" x14ac:dyDescent="0.2">
      <c r="A623" t="s">
        <v>638</v>
      </c>
      <c r="B623">
        <v>293</v>
      </c>
      <c r="C623">
        <v>-1</v>
      </c>
      <c r="D623" t="s">
        <v>16</v>
      </c>
      <c r="E623" t="s">
        <v>180</v>
      </c>
      <c r="F623" s="48" t="s">
        <v>16</v>
      </c>
      <c r="G623" s="48" t="str">
        <f>IF(ISBLANK('400'!F17),"",'400'!F17)</f>
        <v/>
      </c>
      <c r="H623" s="48" t="e">
        <f t="shared" si="27"/>
        <v>#VALUE!</v>
      </c>
      <c r="I623" t="b">
        <f t="shared" si="28"/>
        <v>1</v>
      </c>
      <c r="K623" t="b">
        <f t="shared" si="29"/>
        <v>1</v>
      </c>
      <c r="L623" t="s">
        <v>19</v>
      </c>
    </row>
    <row r="624" spans="1:13" x14ac:dyDescent="0.2">
      <c r="A624" t="s">
        <v>638</v>
      </c>
      <c r="B624">
        <v>294</v>
      </c>
      <c r="C624">
        <v>-1</v>
      </c>
      <c r="D624" t="s">
        <v>16</v>
      </c>
      <c r="E624" t="s">
        <v>28</v>
      </c>
      <c r="F624" s="48" t="s">
        <v>32</v>
      </c>
      <c r="G624" s="48" t="str">
        <f>IF(ISBLANK('400'!E18),"",'400'!E18)</f>
        <v>No</v>
      </c>
      <c r="H624" s="48" t="e">
        <f t="shared" si="27"/>
        <v>#VALUE!</v>
      </c>
      <c r="I624" t="b">
        <f t="shared" si="28"/>
        <v>1</v>
      </c>
      <c r="K624" t="b">
        <f t="shared" si="29"/>
        <v>0</v>
      </c>
      <c r="L624" t="s">
        <v>19</v>
      </c>
      <c r="M624" t="s">
        <v>33</v>
      </c>
    </row>
    <row r="625" spans="1:13" x14ac:dyDescent="0.2">
      <c r="A625" t="s">
        <v>638</v>
      </c>
      <c r="B625">
        <v>295</v>
      </c>
      <c r="C625">
        <v>-1</v>
      </c>
      <c r="D625" t="s">
        <v>16</v>
      </c>
      <c r="E625" t="s">
        <v>188</v>
      </c>
      <c r="F625" s="48" t="s">
        <v>16</v>
      </c>
      <c r="G625" s="48" t="str">
        <f>IF(ISBLANK('400'!F18),"",'400'!F18)</f>
        <v/>
      </c>
      <c r="H625" s="48" t="e">
        <f t="shared" si="27"/>
        <v>#VALUE!</v>
      </c>
      <c r="I625" t="b">
        <f t="shared" si="28"/>
        <v>1</v>
      </c>
      <c r="K625" t="b">
        <f t="shared" si="29"/>
        <v>1</v>
      </c>
      <c r="L625" t="s">
        <v>19</v>
      </c>
    </row>
    <row r="626" spans="1:13" x14ac:dyDescent="0.2">
      <c r="A626" t="s">
        <v>638</v>
      </c>
      <c r="B626">
        <v>296</v>
      </c>
      <c r="C626">
        <v>-1</v>
      </c>
      <c r="D626" t="s">
        <v>16</v>
      </c>
      <c r="E626" t="s">
        <v>646</v>
      </c>
      <c r="F626" s="48" t="s">
        <v>32</v>
      </c>
      <c r="G626" s="48" t="str">
        <f>IF(ISBLANK('400'!E19),"",'400'!E19)</f>
        <v>No</v>
      </c>
      <c r="H626" s="48" t="e">
        <f t="shared" si="27"/>
        <v>#VALUE!</v>
      </c>
      <c r="I626" t="b">
        <f t="shared" si="28"/>
        <v>1</v>
      </c>
      <c r="K626" t="b">
        <f t="shared" si="29"/>
        <v>0</v>
      </c>
      <c r="L626" t="s">
        <v>19</v>
      </c>
      <c r="M626" t="s">
        <v>33</v>
      </c>
    </row>
    <row r="627" spans="1:13" x14ac:dyDescent="0.2">
      <c r="A627" t="s">
        <v>638</v>
      </c>
      <c r="B627">
        <v>297</v>
      </c>
      <c r="C627">
        <v>-1</v>
      </c>
      <c r="D627" t="s">
        <v>16</v>
      </c>
      <c r="E627" t="s">
        <v>647</v>
      </c>
      <c r="F627" s="48" t="s">
        <v>16</v>
      </c>
      <c r="G627" s="48" t="str">
        <f>IF(ISBLANK('400'!F19),"",'400'!F19)</f>
        <v/>
      </c>
      <c r="H627" s="48" t="e">
        <f t="shared" si="27"/>
        <v>#VALUE!</v>
      </c>
      <c r="I627" t="b">
        <f t="shared" si="28"/>
        <v>1</v>
      </c>
      <c r="K627" t="b">
        <f t="shared" si="29"/>
        <v>1</v>
      </c>
      <c r="L627" t="s">
        <v>19</v>
      </c>
    </row>
    <row r="628" spans="1:13" x14ac:dyDescent="0.2">
      <c r="A628" t="s">
        <v>638</v>
      </c>
      <c r="B628">
        <v>298</v>
      </c>
      <c r="C628">
        <v>-1</v>
      </c>
      <c r="D628" t="s">
        <v>16</v>
      </c>
      <c r="E628" t="s">
        <v>648</v>
      </c>
      <c r="F628" s="48" t="s">
        <v>32</v>
      </c>
      <c r="G628" s="48" t="str">
        <f>IF(ISBLANK('400'!E20),"",'400'!E20)</f>
        <v>No</v>
      </c>
      <c r="H628" s="48" t="e">
        <f t="shared" si="27"/>
        <v>#VALUE!</v>
      </c>
      <c r="I628" t="b">
        <f t="shared" si="28"/>
        <v>1</v>
      </c>
      <c r="K628" t="b">
        <f t="shared" si="29"/>
        <v>0</v>
      </c>
      <c r="L628" t="s">
        <v>19</v>
      </c>
      <c r="M628" t="s">
        <v>33</v>
      </c>
    </row>
    <row r="629" spans="1:13" x14ac:dyDescent="0.2">
      <c r="A629" t="s">
        <v>638</v>
      </c>
      <c r="B629">
        <v>299</v>
      </c>
      <c r="C629">
        <v>-1</v>
      </c>
      <c r="D629" t="s">
        <v>16</v>
      </c>
      <c r="E629" t="s">
        <v>190</v>
      </c>
      <c r="F629" s="48" t="s">
        <v>16</v>
      </c>
      <c r="G629" s="48" t="str">
        <f>IF(ISBLANK('400'!F20),"",'400'!F20)</f>
        <v/>
      </c>
      <c r="H629" s="48" t="e">
        <f t="shared" si="27"/>
        <v>#VALUE!</v>
      </c>
      <c r="I629" t="b">
        <f t="shared" si="28"/>
        <v>1</v>
      </c>
      <c r="K629" t="b">
        <f t="shared" si="29"/>
        <v>1</v>
      </c>
      <c r="L629" t="s">
        <v>19</v>
      </c>
    </row>
    <row r="630" spans="1:13" x14ac:dyDescent="0.2">
      <c r="A630" t="s">
        <v>638</v>
      </c>
      <c r="B630">
        <v>300</v>
      </c>
      <c r="C630">
        <v>-1</v>
      </c>
      <c r="D630" t="s">
        <v>16</v>
      </c>
      <c r="E630" t="s">
        <v>649</v>
      </c>
      <c r="F630" s="48" t="s">
        <v>32</v>
      </c>
      <c r="G630" s="48" t="str">
        <f>IF(ISBLANK('400'!E25),"",'400'!E25)</f>
        <v>No</v>
      </c>
      <c r="H630" s="48" t="e">
        <f t="shared" si="27"/>
        <v>#VALUE!</v>
      </c>
      <c r="I630" t="b">
        <f t="shared" si="28"/>
        <v>1</v>
      </c>
      <c r="K630" t="b">
        <f t="shared" si="29"/>
        <v>0</v>
      </c>
      <c r="L630" t="s">
        <v>19</v>
      </c>
      <c r="M630" t="s">
        <v>33</v>
      </c>
    </row>
    <row r="631" spans="1:13" x14ac:dyDescent="0.2">
      <c r="A631" t="s">
        <v>638</v>
      </c>
      <c r="B631">
        <v>301</v>
      </c>
      <c r="C631">
        <v>-1</v>
      </c>
      <c r="D631" t="s">
        <v>16</v>
      </c>
      <c r="E631" t="s">
        <v>650</v>
      </c>
      <c r="F631" s="48" t="s">
        <v>16</v>
      </c>
      <c r="G631" s="48" t="str">
        <f>IF(ISBLANK('400'!F25),"",'400'!F25)</f>
        <v/>
      </c>
      <c r="H631" s="48" t="e">
        <f t="shared" si="27"/>
        <v>#VALUE!</v>
      </c>
      <c r="I631" t="b">
        <f t="shared" si="28"/>
        <v>1</v>
      </c>
      <c r="K631" t="b">
        <f t="shared" si="29"/>
        <v>1</v>
      </c>
      <c r="L631" t="s">
        <v>19</v>
      </c>
    </row>
    <row r="632" spans="1:13" x14ac:dyDescent="0.2">
      <c r="A632" t="s">
        <v>638</v>
      </c>
      <c r="B632">
        <v>302</v>
      </c>
      <c r="C632">
        <v>-1</v>
      </c>
      <c r="D632" t="s">
        <v>16</v>
      </c>
      <c r="E632" t="s">
        <v>651</v>
      </c>
      <c r="F632" s="48" t="s">
        <v>32</v>
      </c>
      <c r="G632" s="48" t="str">
        <f>IF(ISBLANK('400'!E26),"",'400'!E26)</f>
        <v>No</v>
      </c>
      <c r="H632" s="48" t="e">
        <f t="shared" si="27"/>
        <v>#VALUE!</v>
      </c>
      <c r="I632" t="b">
        <f t="shared" si="28"/>
        <v>1</v>
      </c>
      <c r="K632" t="b">
        <f t="shared" si="29"/>
        <v>0</v>
      </c>
      <c r="L632" t="s">
        <v>19</v>
      </c>
      <c r="M632" t="s">
        <v>33</v>
      </c>
    </row>
    <row r="633" spans="1:13" x14ac:dyDescent="0.2">
      <c r="A633" t="s">
        <v>638</v>
      </c>
      <c r="B633">
        <v>303</v>
      </c>
      <c r="C633">
        <v>-1</v>
      </c>
      <c r="D633" t="s">
        <v>16</v>
      </c>
      <c r="E633" t="s">
        <v>652</v>
      </c>
      <c r="F633" s="48" t="s">
        <v>16</v>
      </c>
      <c r="G633" s="48" t="str">
        <f>IF(ISBLANK('400'!F26),"",'400'!F26)</f>
        <v/>
      </c>
      <c r="H633" s="48" t="e">
        <f t="shared" si="27"/>
        <v>#VALUE!</v>
      </c>
      <c r="I633" t="b">
        <f t="shared" si="28"/>
        <v>1</v>
      </c>
      <c r="K633" t="b">
        <f t="shared" si="29"/>
        <v>1</v>
      </c>
      <c r="L633" t="s">
        <v>19</v>
      </c>
    </row>
    <row r="634" spans="1:13" x14ac:dyDescent="0.2">
      <c r="A634" t="s">
        <v>638</v>
      </c>
      <c r="B634">
        <v>304</v>
      </c>
      <c r="C634">
        <v>-1</v>
      </c>
      <c r="D634" t="s">
        <v>16</v>
      </c>
      <c r="E634" t="s">
        <v>653</v>
      </c>
      <c r="F634" s="48" t="s">
        <v>32</v>
      </c>
      <c r="G634" s="48" t="str">
        <f>IF(ISBLANK('400'!E27),"",'400'!E27)</f>
        <v>No</v>
      </c>
      <c r="H634" s="48" t="e">
        <f t="shared" si="27"/>
        <v>#VALUE!</v>
      </c>
      <c r="I634" t="b">
        <f t="shared" si="28"/>
        <v>1</v>
      </c>
      <c r="K634" t="b">
        <f t="shared" si="29"/>
        <v>0</v>
      </c>
      <c r="L634" t="s">
        <v>19</v>
      </c>
      <c r="M634" t="s">
        <v>33</v>
      </c>
    </row>
    <row r="635" spans="1:13" x14ac:dyDescent="0.2">
      <c r="A635" t="s">
        <v>638</v>
      </c>
      <c r="B635">
        <v>305</v>
      </c>
      <c r="C635">
        <v>-1</v>
      </c>
      <c r="D635" t="s">
        <v>16</v>
      </c>
      <c r="E635" t="s">
        <v>654</v>
      </c>
      <c r="F635" s="48" t="s">
        <v>16</v>
      </c>
      <c r="G635" s="48" t="str">
        <f>IF(ISBLANK('400'!F27),"",'400'!F27)</f>
        <v/>
      </c>
      <c r="H635" s="48" t="e">
        <f t="shared" si="27"/>
        <v>#VALUE!</v>
      </c>
      <c r="I635" t="b">
        <f t="shared" si="28"/>
        <v>1</v>
      </c>
      <c r="K635" t="b">
        <f t="shared" si="29"/>
        <v>1</v>
      </c>
      <c r="L635" t="s">
        <v>19</v>
      </c>
    </row>
    <row r="636" spans="1:13" x14ac:dyDescent="0.2">
      <c r="A636" t="s">
        <v>638</v>
      </c>
      <c r="B636">
        <v>306</v>
      </c>
      <c r="C636">
        <v>-1</v>
      </c>
      <c r="D636" t="s">
        <v>16</v>
      </c>
      <c r="E636" t="s">
        <v>214</v>
      </c>
      <c r="F636" s="48" t="s">
        <v>32</v>
      </c>
      <c r="G636" s="48" t="str">
        <f>IF(ISBLANK('400'!E28),"",'400'!E28)</f>
        <v>No</v>
      </c>
      <c r="H636" s="48" t="e">
        <f t="shared" si="27"/>
        <v>#VALUE!</v>
      </c>
      <c r="I636" t="b">
        <f t="shared" si="28"/>
        <v>1</v>
      </c>
      <c r="K636" t="b">
        <f t="shared" si="29"/>
        <v>0</v>
      </c>
      <c r="L636" t="s">
        <v>19</v>
      </c>
      <c r="M636" t="s">
        <v>33</v>
      </c>
    </row>
    <row r="637" spans="1:13" x14ac:dyDescent="0.2">
      <c r="A637" t="s">
        <v>638</v>
      </c>
      <c r="B637">
        <v>307</v>
      </c>
      <c r="C637">
        <v>-1</v>
      </c>
      <c r="D637" t="s">
        <v>16</v>
      </c>
      <c r="E637" t="s">
        <v>53</v>
      </c>
      <c r="F637" s="48" t="s">
        <v>16</v>
      </c>
      <c r="G637" s="48" t="str">
        <f>IF(ISBLANK('400'!F28),"",'400'!F28)</f>
        <v/>
      </c>
      <c r="H637" s="48" t="e">
        <f t="shared" si="27"/>
        <v>#VALUE!</v>
      </c>
      <c r="I637" t="b">
        <f t="shared" si="28"/>
        <v>1</v>
      </c>
      <c r="K637" t="b">
        <f t="shared" si="29"/>
        <v>1</v>
      </c>
      <c r="L637" t="s">
        <v>19</v>
      </c>
    </row>
    <row r="638" spans="1:13" x14ac:dyDescent="0.2">
      <c r="A638" t="s">
        <v>638</v>
      </c>
      <c r="B638">
        <v>308</v>
      </c>
      <c r="C638">
        <v>-1</v>
      </c>
      <c r="D638" t="s">
        <v>16</v>
      </c>
      <c r="E638" t="s">
        <v>655</v>
      </c>
      <c r="F638" s="48" t="s">
        <v>32</v>
      </c>
      <c r="G638" s="48" t="str">
        <f>IF(ISBLANK('400'!E33),"",'400'!E33)</f>
        <v>No</v>
      </c>
      <c r="H638" s="48" t="e">
        <f t="shared" si="27"/>
        <v>#VALUE!</v>
      </c>
      <c r="I638" t="b">
        <f t="shared" si="28"/>
        <v>1</v>
      </c>
      <c r="K638" t="b">
        <f t="shared" si="29"/>
        <v>0</v>
      </c>
      <c r="L638" t="s">
        <v>19</v>
      </c>
      <c r="M638" t="s">
        <v>33</v>
      </c>
    </row>
    <row r="639" spans="1:13" x14ac:dyDescent="0.2">
      <c r="A639" t="s">
        <v>638</v>
      </c>
      <c r="B639">
        <v>309</v>
      </c>
      <c r="C639">
        <v>-1</v>
      </c>
      <c r="D639" t="s">
        <v>16</v>
      </c>
      <c r="E639" t="s">
        <v>65</v>
      </c>
      <c r="F639" s="48" t="s">
        <v>16</v>
      </c>
      <c r="G639" s="48" t="str">
        <f>IF(ISBLANK('400'!F33),"",'400'!F33)</f>
        <v/>
      </c>
      <c r="H639" s="48" t="e">
        <f t="shared" si="27"/>
        <v>#VALUE!</v>
      </c>
      <c r="I639" t="b">
        <f t="shared" si="28"/>
        <v>1</v>
      </c>
      <c r="K639" t="b">
        <f t="shared" si="29"/>
        <v>1</v>
      </c>
      <c r="L639" t="s">
        <v>19</v>
      </c>
    </row>
    <row r="640" spans="1:13" x14ac:dyDescent="0.2">
      <c r="A640" t="s">
        <v>638</v>
      </c>
      <c r="B640">
        <v>310</v>
      </c>
      <c r="C640">
        <v>-1</v>
      </c>
      <c r="D640" t="s">
        <v>16</v>
      </c>
      <c r="E640" t="s">
        <v>224</v>
      </c>
      <c r="F640" s="48" t="s">
        <v>32</v>
      </c>
      <c r="G640" s="48" t="str">
        <f>IF(ISBLANK('400'!E34),"",'400'!E34)</f>
        <v>No</v>
      </c>
      <c r="H640" s="48" t="e">
        <f t="shared" si="27"/>
        <v>#VALUE!</v>
      </c>
      <c r="I640" t="b">
        <f t="shared" si="28"/>
        <v>1</v>
      </c>
      <c r="K640" t="b">
        <f t="shared" si="29"/>
        <v>0</v>
      </c>
      <c r="L640" t="s">
        <v>19</v>
      </c>
      <c r="M640" t="s">
        <v>33</v>
      </c>
    </row>
    <row r="641" spans="1:13" x14ac:dyDescent="0.2">
      <c r="A641" t="s">
        <v>638</v>
      </c>
      <c r="B641">
        <v>311</v>
      </c>
      <c r="C641">
        <v>-1</v>
      </c>
      <c r="D641" t="s">
        <v>16</v>
      </c>
      <c r="E641" t="s">
        <v>67</v>
      </c>
      <c r="F641" s="48" t="s">
        <v>16</v>
      </c>
      <c r="G641" s="48" t="str">
        <f>IF(ISBLANK('400'!F34),"",'400'!F34)</f>
        <v/>
      </c>
      <c r="H641" s="48" t="e">
        <f t="shared" si="27"/>
        <v>#VALUE!</v>
      </c>
      <c r="I641" t="b">
        <f t="shared" si="28"/>
        <v>1</v>
      </c>
      <c r="K641" t="b">
        <f t="shared" si="29"/>
        <v>1</v>
      </c>
      <c r="L641" t="s">
        <v>19</v>
      </c>
    </row>
    <row r="642" spans="1:13" x14ac:dyDescent="0.2">
      <c r="A642" t="s">
        <v>638</v>
      </c>
      <c r="B642">
        <v>312</v>
      </c>
      <c r="C642">
        <v>-1</v>
      </c>
      <c r="D642" t="s">
        <v>16</v>
      </c>
      <c r="E642" t="s">
        <v>656</v>
      </c>
      <c r="F642" s="48" t="s">
        <v>32</v>
      </c>
      <c r="G642" s="48" t="str">
        <f>IF(ISBLANK('400'!E39),"",'400'!E39)</f>
        <v>No</v>
      </c>
      <c r="H642" s="48" t="e">
        <f t="shared" si="27"/>
        <v>#VALUE!</v>
      </c>
      <c r="I642" t="b">
        <f t="shared" si="28"/>
        <v>1</v>
      </c>
      <c r="K642" t="b">
        <f t="shared" si="29"/>
        <v>0</v>
      </c>
      <c r="L642" t="s">
        <v>19</v>
      </c>
      <c r="M642" t="s">
        <v>33</v>
      </c>
    </row>
    <row r="643" spans="1:13" x14ac:dyDescent="0.2">
      <c r="A643" t="s">
        <v>638</v>
      </c>
      <c r="B643">
        <v>313</v>
      </c>
      <c r="C643">
        <v>-1</v>
      </c>
      <c r="D643" t="s">
        <v>16</v>
      </c>
      <c r="E643" t="s">
        <v>657</v>
      </c>
      <c r="F643" s="48" t="s">
        <v>16</v>
      </c>
      <c r="G643" s="48" t="str">
        <f>IF(ISBLANK('400'!F39),"",'400'!F39)</f>
        <v/>
      </c>
      <c r="H643" s="48" t="e">
        <f t="shared" si="27"/>
        <v>#VALUE!</v>
      </c>
      <c r="I643" t="b">
        <f t="shared" si="28"/>
        <v>1</v>
      </c>
      <c r="K643" t="b">
        <f t="shared" si="29"/>
        <v>1</v>
      </c>
      <c r="L643" t="s">
        <v>19</v>
      </c>
    </row>
    <row r="644" spans="1:13" x14ac:dyDescent="0.2">
      <c r="A644" t="s">
        <v>638</v>
      </c>
      <c r="B644">
        <v>314</v>
      </c>
      <c r="C644">
        <v>-1</v>
      </c>
      <c r="D644" t="s">
        <v>16</v>
      </c>
      <c r="E644" t="s">
        <v>236</v>
      </c>
      <c r="F644" s="48" t="s">
        <v>32</v>
      </c>
      <c r="G644" s="48" t="str">
        <f>IF(ISBLANK('400'!E40),"",'400'!E40)</f>
        <v>No</v>
      </c>
      <c r="H644" s="48" t="e">
        <f t="shared" si="27"/>
        <v>#VALUE!</v>
      </c>
      <c r="I644" t="b">
        <f t="shared" si="28"/>
        <v>1</v>
      </c>
      <c r="K644" t="b">
        <f t="shared" si="29"/>
        <v>0</v>
      </c>
      <c r="L644" t="s">
        <v>19</v>
      </c>
      <c r="M644" t="s">
        <v>33</v>
      </c>
    </row>
    <row r="645" spans="1:13" x14ac:dyDescent="0.2">
      <c r="A645" t="s">
        <v>638</v>
      </c>
      <c r="B645">
        <v>315</v>
      </c>
      <c r="C645">
        <v>-1</v>
      </c>
      <c r="D645" t="s">
        <v>16</v>
      </c>
      <c r="E645" t="s">
        <v>237</v>
      </c>
      <c r="F645" s="48" t="s">
        <v>16</v>
      </c>
      <c r="G645" s="48" t="str">
        <f>IF(ISBLANK('400'!F40),"",'400'!F40)</f>
        <v/>
      </c>
      <c r="H645" s="48" t="e">
        <f t="shared" si="27"/>
        <v>#VALUE!</v>
      </c>
      <c r="I645" t="b">
        <f t="shared" si="28"/>
        <v>1</v>
      </c>
      <c r="K645" t="b">
        <f t="shared" si="29"/>
        <v>1</v>
      </c>
      <c r="L645" t="s">
        <v>19</v>
      </c>
    </row>
    <row r="646" spans="1:13" x14ac:dyDescent="0.2">
      <c r="A646" t="s">
        <v>638</v>
      </c>
      <c r="B646">
        <v>316</v>
      </c>
      <c r="C646">
        <v>-1</v>
      </c>
      <c r="D646" t="s">
        <v>16</v>
      </c>
      <c r="E646" t="s">
        <v>658</v>
      </c>
      <c r="F646" s="48" t="s">
        <v>32</v>
      </c>
      <c r="G646" s="48" t="str">
        <f>IF(ISBLANK('400'!E41),"",'400'!E41)</f>
        <v>No</v>
      </c>
      <c r="H646" s="48" t="e">
        <f t="shared" ref="H646:H709" si="30">G646-F646</f>
        <v>#VALUE!</v>
      </c>
      <c r="I646" t="b">
        <f t="shared" ref="I646:I709" si="31">ISERROR(H646)</f>
        <v>1</v>
      </c>
      <c r="K646" t="b">
        <f t="shared" ref="K646:K709" si="32">G646=F646</f>
        <v>0</v>
      </c>
      <c r="L646" t="s">
        <v>19</v>
      </c>
      <c r="M646" t="s">
        <v>33</v>
      </c>
    </row>
    <row r="647" spans="1:13" x14ac:dyDescent="0.2">
      <c r="A647" t="s">
        <v>638</v>
      </c>
      <c r="B647">
        <v>317</v>
      </c>
      <c r="C647">
        <v>-1</v>
      </c>
      <c r="D647" t="s">
        <v>16</v>
      </c>
      <c r="E647" t="s">
        <v>659</v>
      </c>
      <c r="F647" s="48" t="s">
        <v>16</v>
      </c>
      <c r="G647" s="48" t="str">
        <f>IF(ISBLANK('400'!F41),"",'400'!F41)</f>
        <v/>
      </c>
      <c r="H647" s="48" t="e">
        <f t="shared" si="30"/>
        <v>#VALUE!</v>
      </c>
      <c r="I647" t="b">
        <f t="shared" si="31"/>
        <v>1</v>
      </c>
      <c r="K647" t="b">
        <f t="shared" si="32"/>
        <v>1</v>
      </c>
      <c r="L647" t="s">
        <v>19</v>
      </c>
    </row>
    <row r="648" spans="1:13" x14ac:dyDescent="0.2">
      <c r="A648" t="s">
        <v>638</v>
      </c>
      <c r="B648">
        <v>318</v>
      </c>
      <c r="C648">
        <v>-1</v>
      </c>
      <c r="D648" t="s">
        <v>16</v>
      </c>
      <c r="E648" t="s">
        <v>250</v>
      </c>
      <c r="F648" s="48" t="s">
        <v>32</v>
      </c>
      <c r="G648" s="48" t="str">
        <f>IF(ISBLANK('400'!E46),"",'400'!E46)</f>
        <v>No</v>
      </c>
      <c r="H648" s="48" t="e">
        <f t="shared" si="30"/>
        <v>#VALUE!</v>
      </c>
      <c r="I648" t="b">
        <f t="shared" si="31"/>
        <v>1</v>
      </c>
      <c r="K648" t="b">
        <f t="shared" si="32"/>
        <v>0</v>
      </c>
      <c r="L648" t="s">
        <v>19</v>
      </c>
      <c r="M648" t="s">
        <v>33</v>
      </c>
    </row>
    <row r="649" spans="1:13" x14ac:dyDescent="0.2">
      <c r="A649" t="s">
        <v>638</v>
      </c>
      <c r="B649">
        <v>319</v>
      </c>
      <c r="C649">
        <v>-1</v>
      </c>
      <c r="D649" t="s">
        <v>16</v>
      </c>
      <c r="E649" t="s">
        <v>251</v>
      </c>
      <c r="F649" s="48" t="s">
        <v>16</v>
      </c>
      <c r="G649" s="48" t="str">
        <f>IF(ISBLANK('400'!F46),"",'400'!F46)</f>
        <v/>
      </c>
      <c r="H649" s="48" t="e">
        <f t="shared" si="30"/>
        <v>#VALUE!</v>
      </c>
      <c r="I649" t="b">
        <f t="shared" si="31"/>
        <v>1</v>
      </c>
      <c r="K649" t="b">
        <f t="shared" si="32"/>
        <v>1</v>
      </c>
      <c r="L649" t="s">
        <v>19</v>
      </c>
    </row>
    <row r="650" spans="1:13" x14ac:dyDescent="0.2">
      <c r="A650" t="s">
        <v>638</v>
      </c>
      <c r="B650">
        <v>320</v>
      </c>
      <c r="C650">
        <v>-1</v>
      </c>
      <c r="D650" t="s">
        <v>16</v>
      </c>
      <c r="E650" t="s">
        <v>660</v>
      </c>
      <c r="F650" s="48" t="s">
        <v>32</v>
      </c>
      <c r="G650" s="48" t="str">
        <f>IF(ISBLANK('400'!E47),"",'400'!E47)</f>
        <v>w: if No</v>
      </c>
      <c r="H650" s="48" t="e">
        <f t="shared" si="30"/>
        <v>#VALUE!</v>
      </c>
      <c r="I650" t="b">
        <f t="shared" si="31"/>
        <v>1</v>
      </c>
      <c r="K650" t="b">
        <f t="shared" si="32"/>
        <v>0</v>
      </c>
      <c r="L650" t="s">
        <v>19</v>
      </c>
      <c r="M650" t="s">
        <v>33</v>
      </c>
    </row>
    <row r="651" spans="1:13" x14ac:dyDescent="0.2">
      <c r="A651" t="s">
        <v>638</v>
      </c>
      <c r="B651">
        <v>321</v>
      </c>
      <c r="C651">
        <v>-1</v>
      </c>
      <c r="D651" t="s">
        <v>16</v>
      </c>
      <c r="E651" t="s">
        <v>661</v>
      </c>
      <c r="F651" s="48" t="s">
        <v>16</v>
      </c>
      <c r="G651" s="48" t="str">
        <f>IF(ISBLANK('400'!F47),"",'400'!F47)</f>
        <v/>
      </c>
      <c r="H651" s="48" t="e">
        <f t="shared" si="30"/>
        <v>#VALUE!</v>
      </c>
      <c r="I651" t="b">
        <f t="shared" si="31"/>
        <v>1</v>
      </c>
      <c r="K651" t="b">
        <f t="shared" si="32"/>
        <v>1</v>
      </c>
      <c r="L651" t="s">
        <v>19</v>
      </c>
    </row>
    <row r="652" spans="1:13" x14ac:dyDescent="0.2">
      <c r="A652" t="s">
        <v>662</v>
      </c>
      <c r="B652">
        <v>322</v>
      </c>
      <c r="C652">
        <v>1</v>
      </c>
      <c r="D652" t="s">
        <v>663</v>
      </c>
      <c r="E652" t="s">
        <v>664</v>
      </c>
      <c r="F652" s="48">
        <v>0</v>
      </c>
      <c r="G652" s="48">
        <f>IF(ISBLANK('500'!D17),"",'500'!D17)</f>
        <v>0</v>
      </c>
      <c r="H652" s="48">
        <f t="shared" si="30"/>
        <v>0</v>
      </c>
      <c r="I652" t="b">
        <f t="shared" si="31"/>
        <v>0</v>
      </c>
      <c r="K652" t="b">
        <f t="shared" si="32"/>
        <v>1</v>
      </c>
      <c r="L652" t="s">
        <v>48</v>
      </c>
    </row>
    <row r="653" spans="1:13" x14ac:dyDescent="0.2">
      <c r="A653" t="s">
        <v>662</v>
      </c>
      <c r="B653">
        <v>323</v>
      </c>
      <c r="C653">
        <v>1</v>
      </c>
      <c r="D653" t="s">
        <v>663</v>
      </c>
      <c r="E653" t="s">
        <v>646</v>
      </c>
      <c r="F653" s="48">
        <v>0</v>
      </c>
      <c r="G653" s="48">
        <f>IF(ISBLANK('500'!E17),"",'500'!E17)</f>
        <v>0</v>
      </c>
      <c r="H653" s="48">
        <f t="shared" si="30"/>
        <v>0</v>
      </c>
      <c r="I653" t="b">
        <f t="shared" si="31"/>
        <v>0</v>
      </c>
      <c r="K653" t="b">
        <f t="shared" si="32"/>
        <v>1</v>
      </c>
      <c r="L653" t="s">
        <v>48</v>
      </c>
    </row>
    <row r="654" spans="1:13" x14ac:dyDescent="0.2">
      <c r="A654" t="s">
        <v>662</v>
      </c>
      <c r="B654">
        <v>324</v>
      </c>
      <c r="C654">
        <v>1</v>
      </c>
      <c r="D654" t="s">
        <v>663</v>
      </c>
      <c r="E654" t="s">
        <v>647</v>
      </c>
      <c r="F654" s="48" t="s">
        <v>16</v>
      </c>
      <c r="G654" s="48" t="str">
        <f>IF(ISBLANK('500'!F17),"",'500'!F17)</f>
        <v>v: if empty</v>
      </c>
      <c r="H654" s="48" t="e">
        <f t="shared" si="30"/>
        <v>#VALUE!</v>
      </c>
      <c r="I654" t="b">
        <f t="shared" si="31"/>
        <v>1</v>
      </c>
      <c r="K654" t="b">
        <f t="shared" si="32"/>
        <v>0</v>
      </c>
      <c r="L654" t="s">
        <v>19</v>
      </c>
      <c r="M654" t="s">
        <v>40</v>
      </c>
    </row>
    <row r="655" spans="1:13" x14ac:dyDescent="0.2">
      <c r="A655" t="s">
        <v>662</v>
      </c>
      <c r="B655">
        <v>325</v>
      </c>
      <c r="C655">
        <v>1</v>
      </c>
      <c r="D655" t="s">
        <v>663</v>
      </c>
      <c r="E655" t="s">
        <v>665</v>
      </c>
      <c r="F655" s="48" t="s">
        <v>16</v>
      </c>
      <c r="G655" s="48" t="str">
        <f>IF(ISBLANK('500'!G17),"",'500'!G17)</f>
        <v>v: if empty</v>
      </c>
      <c r="H655" s="48" t="e">
        <f t="shared" si="30"/>
        <v>#VALUE!</v>
      </c>
      <c r="I655" t="b">
        <f t="shared" si="31"/>
        <v>1</v>
      </c>
      <c r="K655" t="b">
        <f t="shared" si="32"/>
        <v>0</v>
      </c>
      <c r="L655" t="s">
        <v>19</v>
      </c>
      <c r="M655" t="s">
        <v>40</v>
      </c>
    </row>
    <row r="656" spans="1:13" x14ac:dyDescent="0.2">
      <c r="A656" t="s">
        <v>662</v>
      </c>
      <c r="B656">
        <v>326</v>
      </c>
      <c r="C656">
        <v>1</v>
      </c>
      <c r="D656" t="s">
        <v>663</v>
      </c>
      <c r="E656" t="s">
        <v>666</v>
      </c>
      <c r="F656" s="48">
        <v>0</v>
      </c>
      <c r="G656" s="48">
        <f>IF(ISBLANK('500'!H17),"",'500'!H17)</f>
        <v>0</v>
      </c>
      <c r="H656" s="48">
        <f t="shared" si="30"/>
        <v>0</v>
      </c>
      <c r="I656" t="b">
        <f t="shared" si="31"/>
        <v>0</v>
      </c>
      <c r="K656" t="b">
        <f t="shared" si="32"/>
        <v>1</v>
      </c>
      <c r="L656" t="s">
        <v>48</v>
      </c>
    </row>
    <row r="657" spans="1:13" x14ac:dyDescent="0.2">
      <c r="A657" t="s">
        <v>662</v>
      </c>
      <c r="B657">
        <v>327</v>
      </c>
      <c r="C657">
        <v>1</v>
      </c>
      <c r="D657" t="s">
        <v>663</v>
      </c>
      <c r="E657" t="s">
        <v>667</v>
      </c>
      <c r="F657" s="48">
        <v>0</v>
      </c>
      <c r="G657" s="48" t="str">
        <f>IF(ISBLANK('500'!I17),"",'500'!I17)</f>
        <v>w: if &lt; 50th</v>
      </c>
      <c r="H657" s="48" t="e">
        <f t="shared" si="30"/>
        <v>#VALUE!</v>
      </c>
      <c r="I657" t="b">
        <f t="shared" si="31"/>
        <v>1</v>
      </c>
      <c r="K657" t="b">
        <f t="shared" si="32"/>
        <v>0</v>
      </c>
      <c r="L657" t="s">
        <v>48</v>
      </c>
    </row>
    <row r="658" spans="1:13" x14ac:dyDescent="0.2">
      <c r="A658" t="s">
        <v>662</v>
      </c>
      <c r="B658">
        <v>328</v>
      </c>
      <c r="C658">
        <v>1</v>
      </c>
      <c r="D658" t="s">
        <v>663</v>
      </c>
      <c r="E658" t="s">
        <v>668</v>
      </c>
      <c r="F658" s="48">
        <v>0</v>
      </c>
      <c r="G658" s="48" t="str">
        <f>IF(ISBLANK('500'!J17),"",'500'!J17)</f>
        <v>w: if &lt; 75th</v>
      </c>
      <c r="H658" s="48" t="e">
        <f t="shared" si="30"/>
        <v>#VALUE!</v>
      </c>
      <c r="I658" t="b">
        <f t="shared" si="31"/>
        <v>1</v>
      </c>
      <c r="K658" t="b">
        <f t="shared" si="32"/>
        <v>0</v>
      </c>
      <c r="L658" t="s">
        <v>48</v>
      </c>
    </row>
    <row r="659" spans="1:13" x14ac:dyDescent="0.2">
      <c r="A659" t="s">
        <v>662</v>
      </c>
      <c r="B659">
        <v>329</v>
      </c>
      <c r="C659">
        <v>1</v>
      </c>
      <c r="D659" t="s">
        <v>663</v>
      </c>
      <c r="E659" t="s">
        <v>669</v>
      </c>
      <c r="F659" s="48">
        <v>0</v>
      </c>
      <c r="G659" s="48" t="str">
        <f>IF(ISBLANK('500'!K17),"",'500'!K17)</f>
        <v>w: if &lt; 90th</v>
      </c>
      <c r="H659" s="48" t="e">
        <f t="shared" si="30"/>
        <v>#VALUE!</v>
      </c>
      <c r="I659" t="b">
        <f t="shared" si="31"/>
        <v>1</v>
      </c>
      <c r="K659" t="b">
        <f t="shared" si="32"/>
        <v>0</v>
      </c>
      <c r="L659" t="s">
        <v>48</v>
      </c>
    </row>
    <row r="660" spans="1:13" x14ac:dyDescent="0.2">
      <c r="A660" t="s">
        <v>662</v>
      </c>
      <c r="B660">
        <v>330</v>
      </c>
      <c r="C660">
        <v>1</v>
      </c>
      <c r="D660" t="s">
        <v>663</v>
      </c>
      <c r="E660" t="s">
        <v>670</v>
      </c>
      <c r="F660" s="48">
        <v>0</v>
      </c>
      <c r="G660" s="48" t="str">
        <f>IF(ISBLANK('500'!L17),"",'500'!L17)</f>
        <v>w: if &lt; 95th
w: if &lt; A &amp; C = No</v>
      </c>
      <c r="H660" s="48" t="e">
        <f t="shared" si="30"/>
        <v>#VALUE!</v>
      </c>
      <c r="I660" t="b">
        <f t="shared" si="31"/>
        <v>1</v>
      </c>
      <c r="K660" t="b">
        <f t="shared" si="32"/>
        <v>0</v>
      </c>
      <c r="L660" t="s">
        <v>48</v>
      </c>
    </row>
    <row r="661" spans="1:13" x14ac:dyDescent="0.2">
      <c r="A661" t="s">
        <v>662</v>
      </c>
      <c r="B661">
        <v>331</v>
      </c>
      <c r="C661">
        <v>-1</v>
      </c>
      <c r="D661" t="s">
        <v>16</v>
      </c>
      <c r="E661" t="s">
        <v>671</v>
      </c>
      <c r="F661" s="48">
        <v>0</v>
      </c>
      <c r="G661" s="48" t="e">
        <f>IF(ISBLANK('500'!#REF!),"",'500'!#REF!)</f>
        <v>#REF!</v>
      </c>
      <c r="H661" s="48" t="e">
        <f t="shared" si="30"/>
        <v>#REF!</v>
      </c>
      <c r="I661" t="b">
        <f t="shared" si="31"/>
        <v>1</v>
      </c>
      <c r="K661" t="e">
        <f t="shared" si="32"/>
        <v>#REF!</v>
      </c>
      <c r="L661" t="s">
        <v>48</v>
      </c>
    </row>
    <row r="662" spans="1:13" x14ac:dyDescent="0.2">
      <c r="A662" t="s">
        <v>662</v>
      </c>
      <c r="B662">
        <v>332</v>
      </c>
      <c r="C662">
        <v>-1</v>
      </c>
      <c r="D662" t="s">
        <v>16</v>
      </c>
      <c r="E662" t="s">
        <v>653</v>
      </c>
      <c r="F662" s="48">
        <v>0</v>
      </c>
      <c r="G662" s="48" t="e">
        <f>IF(ISBLANK('500'!#REF!),"",'500'!#REF!)</f>
        <v>#REF!</v>
      </c>
      <c r="H662" s="48" t="e">
        <f t="shared" si="30"/>
        <v>#REF!</v>
      </c>
      <c r="I662" t="b">
        <f t="shared" si="31"/>
        <v>1</v>
      </c>
      <c r="K662" t="e">
        <f t="shared" si="32"/>
        <v>#REF!</v>
      </c>
      <c r="L662" t="s">
        <v>48</v>
      </c>
    </row>
    <row r="663" spans="1:13" x14ac:dyDescent="0.2">
      <c r="A663" t="s">
        <v>662</v>
      </c>
      <c r="B663">
        <v>333</v>
      </c>
      <c r="C663">
        <v>-1</v>
      </c>
      <c r="D663" t="s">
        <v>16</v>
      </c>
      <c r="E663" t="s">
        <v>654</v>
      </c>
      <c r="F663" s="48" t="s">
        <v>16</v>
      </c>
      <c r="G663" s="48" t="e">
        <f>IF(ISBLANK('500'!#REF!),"",'500'!#REF!)</f>
        <v>#REF!</v>
      </c>
      <c r="H663" s="48" t="e">
        <f t="shared" si="30"/>
        <v>#REF!</v>
      </c>
      <c r="I663" t="b">
        <f t="shared" si="31"/>
        <v>1</v>
      </c>
      <c r="K663" t="e">
        <f t="shared" si="32"/>
        <v>#REF!</v>
      </c>
      <c r="L663" t="s">
        <v>19</v>
      </c>
      <c r="M663" t="s">
        <v>40</v>
      </c>
    </row>
    <row r="664" spans="1:13" x14ac:dyDescent="0.2">
      <c r="A664" t="s">
        <v>662</v>
      </c>
      <c r="B664">
        <v>334</v>
      </c>
      <c r="C664">
        <v>-1</v>
      </c>
      <c r="D664" t="s">
        <v>16</v>
      </c>
      <c r="E664" t="s">
        <v>619</v>
      </c>
      <c r="F664" s="48" t="s">
        <v>16</v>
      </c>
      <c r="G664" s="48" t="e">
        <f>IF(ISBLANK('500'!#REF!),"",'500'!#REF!)</f>
        <v>#REF!</v>
      </c>
      <c r="H664" s="48" t="e">
        <f t="shared" si="30"/>
        <v>#REF!</v>
      </c>
      <c r="I664" t="b">
        <f t="shared" si="31"/>
        <v>1</v>
      </c>
      <c r="K664" t="e">
        <f t="shared" si="32"/>
        <v>#REF!</v>
      </c>
      <c r="L664" t="s">
        <v>19</v>
      </c>
      <c r="M664" t="s">
        <v>40</v>
      </c>
    </row>
    <row r="665" spans="1:13" x14ac:dyDescent="0.2">
      <c r="A665" t="s">
        <v>662</v>
      </c>
      <c r="B665">
        <v>335</v>
      </c>
      <c r="C665">
        <v>-1</v>
      </c>
      <c r="D665" t="s">
        <v>16</v>
      </c>
      <c r="E665" t="s">
        <v>672</v>
      </c>
      <c r="F665" s="48">
        <v>0</v>
      </c>
      <c r="G665" s="48" t="e">
        <f>IF(ISBLANK('500'!#REF!),"",'500'!#REF!)</f>
        <v>#REF!</v>
      </c>
      <c r="H665" s="48" t="e">
        <f t="shared" si="30"/>
        <v>#REF!</v>
      </c>
      <c r="I665" t="b">
        <f t="shared" si="31"/>
        <v>1</v>
      </c>
      <c r="K665" t="e">
        <f t="shared" si="32"/>
        <v>#REF!</v>
      </c>
      <c r="L665" t="s">
        <v>48</v>
      </c>
    </row>
    <row r="666" spans="1:13" x14ac:dyDescent="0.2">
      <c r="A666" t="s">
        <v>662</v>
      </c>
      <c r="B666">
        <v>336</v>
      </c>
      <c r="C666">
        <v>-1</v>
      </c>
      <c r="D666" t="s">
        <v>16</v>
      </c>
      <c r="E666" t="s">
        <v>620</v>
      </c>
      <c r="F666" s="48">
        <v>0</v>
      </c>
      <c r="G666" s="48" t="e">
        <f>IF(ISBLANK('500'!#REF!),"",'500'!#REF!)</f>
        <v>#REF!</v>
      </c>
      <c r="H666" s="48" t="e">
        <f t="shared" si="30"/>
        <v>#REF!</v>
      </c>
      <c r="I666" t="b">
        <f t="shared" si="31"/>
        <v>1</v>
      </c>
      <c r="K666" t="e">
        <f t="shared" si="32"/>
        <v>#REF!</v>
      </c>
      <c r="L666" t="s">
        <v>48</v>
      </c>
    </row>
    <row r="667" spans="1:13" x14ac:dyDescent="0.2">
      <c r="A667" t="s">
        <v>662</v>
      </c>
      <c r="B667">
        <v>337</v>
      </c>
      <c r="C667">
        <v>-1</v>
      </c>
      <c r="D667" t="s">
        <v>16</v>
      </c>
      <c r="E667" t="s">
        <v>673</v>
      </c>
      <c r="F667" s="48">
        <v>0</v>
      </c>
      <c r="G667" s="48" t="e">
        <f>IF(ISBLANK('500'!#REF!),"",'500'!#REF!)</f>
        <v>#REF!</v>
      </c>
      <c r="H667" s="48" t="e">
        <f t="shared" si="30"/>
        <v>#REF!</v>
      </c>
      <c r="I667" t="b">
        <f t="shared" si="31"/>
        <v>1</v>
      </c>
      <c r="K667" t="e">
        <f t="shared" si="32"/>
        <v>#REF!</v>
      </c>
      <c r="L667" t="s">
        <v>48</v>
      </c>
    </row>
    <row r="668" spans="1:13" x14ac:dyDescent="0.2">
      <c r="A668" t="s">
        <v>662</v>
      </c>
      <c r="B668">
        <v>338</v>
      </c>
      <c r="C668">
        <v>-1</v>
      </c>
      <c r="D668" t="s">
        <v>16</v>
      </c>
      <c r="E668" t="s">
        <v>674</v>
      </c>
      <c r="F668" s="48">
        <v>0</v>
      </c>
      <c r="G668" s="48" t="e">
        <f>IF(ISBLANK('500'!#REF!),"",'500'!#REF!)</f>
        <v>#REF!</v>
      </c>
      <c r="H668" s="48" t="e">
        <f t="shared" si="30"/>
        <v>#REF!</v>
      </c>
      <c r="I668" t="b">
        <f t="shared" si="31"/>
        <v>1</v>
      </c>
      <c r="K668" t="e">
        <f t="shared" si="32"/>
        <v>#REF!</v>
      </c>
      <c r="L668" t="s">
        <v>48</v>
      </c>
    </row>
    <row r="669" spans="1:13" x14ac:dyDescent="0.2">
      <c r="A669" t="s">
        <v>662</v>
      </c>
      <c r="B669">
        <v>339</v>
      </c>
      <c r="C669">
        <v>-1</v>
      </c>
      <c r="D669" t="s">
        <v>16</v>
      </c>
      <c r="E669" t="s">
        <v>675</v>
      </c>
      <c r="F669" s="48">
        <v>0</v>
      </c>
      <c r="G669" s="48" t="e">
        <f>IF(ISBLANK('500'!#REF!),"",'500'!#REF!)</f>
        <v>#REF!</v>
      </c>
      <c r="H669" s="48" t="e">
        <f t="shared" si="30"/>
        <v>#REF!</v>
      </c>
      <c r="I669" t="b">
        <f t="shared" si="31"/>
        <v>1</v>
      </c>
      <c r="K669" t="e">
        <f t="shared" si="32"/>
        <v>#REF!</v>
      </c>
      <c r="L669" t="s">
        <v>48</v>
      </c>
    </row>
    <row r="670" spans="1:13" x14ac:dyDescent="0.2">
      <c r="A670" t="s">
        <v>662</v>
      </c>
      <c r="B670">
        <v>340</v>
      </c>
      <c r="C670">
        <v>-1</v>
      </c>
      <c r="D670" t="s">
        <v>16</v>
      </c>
      <c r="E670" t="s">
        <v>676</v>
      </c>
      <c r="F670" s="48" t="s">
        <v>16</v>
      </c>
      <c r="G670" s="48" t="str">
        <f>IF(ISBLANK('500'!C24),"",'500'!C24)</f>
        <v/>
      </c>
      <c r="H670" s="48" t="e">
        <f t="shared" si="30"/>
        <v>#VALUE!</v>
      </c>
      <c r="I670" t="b">
        <f t="shared" si="31"/>
        <v>1</v>
      </c>
      <c r="K670" t="b">
        <f t="shared" si="32"/>
        <v>1</v>
      </c>
      <c r="L670" t="s">
        <v>19</v>
      </c>
    </row>
    <row r="671" spans="1:13" x14ac:dyDescent="0.2">
      <c r="A671" t="s">
        <v>662</v>
      </c>
      <c r="B671">
        <v>341</v>
      </c>
      <c r="C671">
        <v>-1</v>
      </c>
      <c r="D671" t="s">
        <v>16</v>
      </c>
      <c r="E671" t="s">
        <v>677</v>
      </c>
      <c r="F671" s="48">
        <v>0</v>
      </c>
      <c r="G671" s="48" t="str">
        <f>IF(ISBLANK('500'!E42),"",'500'!E42)</f>
        <v>w: if &gt;= 50% OR &lt;= 25%</v>
      </c>
      <c r="H671" s="48" t="e">
        <f t="shared" si="30"/>
        <v>#VALUE!</v>
      </c>
      <c r="I671" t="b">
        <f t="shared" si="31"/>
        <v>1</v>
      </c>
      <c r="K671" t="b">
        <f t="shared" si="32"/>
        <v>0</v>
      </c>
      <c r="L671" t="s">
        <v>48</v>
      </c>
    </row>
    <row r="672" spans="1:13" x14ac:dyDescent="0.2">
      <c r="A672" t="s">
        <v>662</v>
      </c>
      <c r="B672">
        <v>342</v>
      </c>
      <c r="C672">
        <v>-1</v>
      </c>
      <c r="D672" t="s">
        <v>16</v>
      </c>
      <c r="E672" t="s">
        <v>678</v>
      </c>
      <c r="F672" s="48">
        <v>0</v>
      </c>
      <c r="G672" s="48" t="str">
        <f>IF(ISBLANK('500'!F43),"",'500'!F43)</f>
        <v>w: if &gt;= 25% OR &lt;= 6.25%</v>
      </c>
      <c r="H672" s="48" t="e">
        <f t="shared" si="30"/>
        <v>#VALUE!</v>
      </c>
      <c r="I672" t="b">
        <f t="shared" si="31"/>
        <v>1</v>
      </c>
      <c r="K672" t="b">
        <f t="shared" si="32"/>
        <v>0</v>
      </c>
      <c r="L672" t="s">
        <v>48</v>
      </c>
    </row>
    <row r="673" spans="1:12" x14ac:dyDescent="0.2">
      <c r="A673" t="s">
        <v>662</v>
      </c>
      <c r="B673">
        <v>343</v>
      </c>
      <c r="C673">
        <v>-1</v>
      </c>
      <c r="D673" t="s">
        <v>16</v>
      </c>
      <c r="E673" t="s">
        <v>105</v>
      </c>
      <c r="F673" s="48">
        <v>0</v>
      </c>
      <c r="G673" s="48" t="str">
        <f>IF(ISBLANK('500'!G44),"",'500'!G44)</f>
        <v>w: if &gt;= 10% OR &lt;= 1%</v>
      </c>
      <c r="H673" s="48" t="e">
        <f t="shared" si="30"/>
        <v>#VALUE!</v>
      </c>
      <c r="I673" t="b">
        <f t="shared" si="31"/>
        <v>1</v>
      </c>
      <c r="K673" t="b">
        <f t="shared" si="32"/>
        <v>0</v>
      </c>
      <c r="L673" t="s">
        <v>48</v>
      </c>
    </row>
    <row r="674" spans="1:12" x14ac:dyDescent="0.2">
      <c r="A674" t="s">
        <v>662</v>
      </c>
      <c r="B674">
        <v>344</v>
      </c>
      <c r="C674">
        <v>-1</v>
      </c>
      <c r="D674" t="s">
        <v>16</v>
      </c>
      <c r="E674" t="s">
        <v>679</v>
      </c>
      <c r="F674" s="48">
        <v>0</v>
      </c>
      <c r="G674" s="48" t="str">
        <f>IF(ISBLANK('500'!H45),"",'500'!H45)</f>
        <v>w: if &gt;= 5% OR &lt;= 0.25%</v>
      </c>
      <c r="H674" s="48" t="e">
        <f t="shared" si="30"/>
        <v>#VALUE!</v>
      </c>
      <c r="I674" t="b">
        <f t="shared" si="31"/>
        <v>1</v>
      </c>
      <c r="K674" t="b">
        <f t="shared" si="32"/>
        <v>0</v>
      </c>
      <c r="L674" t="s">
        <v>48</v>
      </c>
    </row>
    <row r="675" spans="1:12" x14ac:dyDescent="0.2">
      <c r="A675" t="s">
        <v>662</v>
      </c>
      <c r="B675">
        <v>345</v>
      </c>
      <c r="C675">
        <v>-1</v>
      </c>
      <c r="D675" t="s">
        <v>16</v>
      </c>
      <c r="E675" t="s">
        <v>282</v>
      </c>
      <c r="F675" s="48">
        <v>0</v>
      </c>
      <c r="G675" s="48" t="str">
        <f>IF(ISBLANK('500'!I46),"",'500'!I46)</f>
        <v>w: if &gt;= 0.5% OR &lt;= 0.0025%</v>
      </c>
      <c r="H675" s="48" t="e">
        <f t="shared" si="30"/>
        <v>#VALUE!</v>
      </c>
      <c r="I675" t="b">
        <f t="shared" si="31"/>
        <v>1</v>
      </c>
      <c r="K675" t="b">
        <f t="shared" si="32"/>
        <v>0</v>
      </c>
      <c r="L675" t="s">
        <v>48</v>
      </c>
    </row>
    <row r="676" spans="1:12" x14ac:dyDescent="0.2">
      <c r="A676" t="s">
        <v>662</v>
      </c>
      <c r="B676">
        <v>346</v>
      </c>
      <c r="C676">
        <v>-1</v>
      </c>
      <c r="D676" t="s">
        <v>16</v>
      </c>
      <c r="E676" t="s">
        <v>680</v>
      </c>
      <c r="F676" s="48">
        <v>0</v>
      </c>
      <c r="G676" s="48" t="str">
        <f>IF(ISBLANK('500'!E53),"",'500'!E53)</f>
        <v>w: if &gt;= 50% OR &lt;= 25%</v>
      </c>
      <c r="H676" s="48" t="e">
        <f t="shared" si="30"/>
        <v>#VALUE!</v>
      </c>
      <c r="I676" t="b">
        <f t="shared" si="31"/>
        <v>1</v>
      </c>
      <c r="K676" t="b">
        <f t="shared" si="32"/>
        <v>0</v>
      </c>
      <c r="L676" t="s">
        <v>48</v>
      </c>
    </row>
    <row r="677" spans="1:12" x14ac:dyDescent="0.2">
      <c r="A677" t="s">
        <v>662</v>
      </c>
      <c r="B677">
        <v>347</v>
      </c>
      <c r="C677">
        <v>-1</v>
      </c>
      <c r="D677" t="s">
        <v>16</v>
      </c>
      <c r="E677" t="s">
        <v>681</v>
      </c>
      <c r="F677" s="48">
        <v>0</v>
      </c>
      <c r="G677" s="48" t="str">
        <f>IF(ISBLANK('500'!F54),"",'500'!F54)</f>
        <v>w: if &gt;= 25% OR &lt;= 6.25%</v>
      </c>
      <c r="H677" s="48" t="e">
        <f t="shared" si="30"/>
        <v>#VALUE!</v>
      </c>
      <c r="I677" t="b">
        <f t="shared" si="31"/>
        <v>1</v>
      </c>
      <c r="K677" t="b">
        <f t="shared" si="32"/>
        <v>0</v>
      </c>
      <c r="L677" t="s">
        <v>48</v>
      </c>
    </row>
    <row r="678" spans="1:12" x14ac:dyDescent="0.2">
      <c r="A678" t="s">
        <v>662</v>
      </c>
      <c r="B678">
        <v>348</v>
      </c>
      <c r="C678">
        <v>-1</v>
      </c>
      <c r="D678" t="s">
        <v>16</v>
      </c>
      <c r="E678" t="s">
        <v>682</v>
      </c>
      <c r="F678" s="48">
        <v>0</v>
      </c>
      <c r="G678" s="48" t="str">
        <f>IF(ISBLANK('500'!G55),"",'500'!G55)</f>
        <v>w: if &gt;= 10% OR &lt;= 1%</v>
      </c>
      <c r="H678" s="48" t="e">
        <f t="shared" si="30"/>
        <v>#VALUE!</v>
      </c>
      <c r="I678" t="b">
        <f t="shared" si="31"/>
        <v>1</v>
      </c>
      <c r="K678" t="b">
        <f t="shared" si="32"/>
        <v>0</v>
      </c>
      <c r="L678" t="s">
        <v>48</v>
      </c>
    </row>
    <row r="679" spans="1:12" x14ac:dyDescent="0.2">
      <c r="A679" t="s">
        <v>662</v>
      </c>
      <c r="B679">
        <v>349</v>
      </c>
      <c r="C679">
        <v>-1</v>
      </c>
      <c r="D679" t="s">
        <v>16</v>
      </c>
      <c r="E679" t="s">
        <v>112</v>
      </c>
      <c r="F679" s="48">
        <v>0</v>
      </c>
      <c r="G679" s="48" t="str">
        <f>IF(ISBLANK('500'!H56),"",'500'!H56)</f>
        <v>w: if &gt;= 5% OR &lt;= 0.25%</v>
      </c>
      <c r="H679" s="48" t="e">
        <f t="shared" si="30"/>
        <v>#VALUE!</v>
      </c>
      <c r="I679" t="b">
        <f t="shared" si="31"/>
        <v>1</v>
      </c>
      <c r="K679" t="b">
        <f t="shared" si="32"/>
        <v>0</v>
      </c>
      <c r="L679" t="s">
        <v>48</v>
      </c>
    </row>
    <row r="680" spans="1:12" x14ac:dyDescent="0.2">
      <c r="A680" t="s">
        <v>662</v>
      </c>
      <c r="B680">
        <v>350</v>
      </c>
      <c r="C680">
        <v>-1</v>
      </c>
      <c r="D680" t="s">
        <v>16</v>
      </c>
      <c r="E680" t="s">
        <v>683</v>
      </c>
      <c r="F680" s="48">
        <v>0</v>
      </c>
      <c r="G680" s="48" t="str">
        <f>IF(ISBLANK('500'!I57),"",'500'!I57)</f>
        <v>w: if &gt;= 0.5% OR &lt;= 0.0025%</v>
      </c>
      <c r="H680" s="48" t="e">
        <f t="shared" si="30"/>
        <v>#VALUE!</v>
      </c>
      <c r="I680" t="b">
        <f t="shared" si="31"/>
        <v>1</v>
      </c>
      <c r="K680" t="b">
        <f t="shared" si="32"/>
        <v>0</v>
      </c>
      <c r="L680" t="s">
        <v>48</v>
      </c>
    </row>
    <row r="681" spans="1:12" x14ac:dyDescent="0.2">
      <c r="A681" t="s">
        <v>662</v>
      </c>
      <c r="B681">
        <v>351</v>
      </c>
      <c r="C681">
        <v>-1</v>
      </c>
      <c r="D681" t="s">
        <v>16</v>
      </c>
      <c r="E681" t="s">
        <v>320</v>
      </c>
      <c r="F681" s="48">
        <v>0</v>
      </c>
      <c r="G681" s="48" t="str">
        <f>IF(ISBLANK('500'!E64),"",'500'!E64)</f>
        <v>w: if &gt;= 50% OR &lt;= 25%</v>
      </c>
      <c r="H681" s="48" t="e">
        <f t="shared" si="30"/>
        <v>#VALUE!</v>
      </c>
      <c r="I681" t="b">
        <f t="shared" si="31"/>
        <v>1</v>
      </c>
      <c r="K681" t="b">
        <f t="shared" si="32"/>
        <v>0</v>
      </c>
      <c r="L681" t="s">
        <v>48</v>
      </c>
    </row>
    <row r="682" spans="1:12" x14ac:dyDescent="0.2">
      <c r="A682" t="s">
        <v>662</v>
      </c>
      <c r="B682">
        <v>352</v>
      </c>
      <c r="C682">
        <v>-1</v>
      </c>
      <c r="D682" t="s">
        <v>16</v>
      </c>
      <c r="E682" t="s">
        <v>684</v>
      </c>
      <c r="F682" s="48">
        <v>0</v>
      </c>
      <c r="G682" s="48" t="str">
        <f>IF(ISBLANK('500'!F65),"",'500'!F65)</f>
        <v>w: if &gt;= 25% OR &lt;= 6.25%</v>
      </c>
      <c r="H682" s="48" t="e">
        <f t="shared" si="30"/>
        <v>#VALUE!</v>
      </c>
      <c r="I682" t="b">
        <f t="shared" si="31"/>
        <v>1</v>
      </c>
      <c r="K682" t="b">
        <f t="shared" si="32"/>
        <v>0</v>
      </c>
      <c r="L682" t="s">
        <v>48</v>
      </c>
    </row>
    <row r="683" spans="1:12" x14ac:dyDescent="0.2">
      <c r="A683" t="s">
        <v>662</v>
      </c>
      <c r="B683">
        <v>353</v>
      </c>
      <c r="C683">
        <v>-1</v>
      </c>
      <c r="D683" t="s">
        <v>16</v>
      </c>
      <c r="E683" t="s">
        <v>685</v>
      </c>
      <c r="F683" s="48">
        <v>0</v>
      </c>
      <c r="G683" s="48" t="str">
        <f>IF(ISBLANK('500'!G66),"",'500'!G66)</f>
        <v>w: if &gt;= 10% OR &lt;= 1%</v>
      </c>
      <c r="H683" s="48" t="e">
        <f t="shared" si="30"/>
        <v>#VALUE!</v>
      </c>
      <c r="I683" t="b">
        <f t="shared" si="31"/>
        <v>1</v>
      </c>
      <c r="K683" t="b">
        <f t="shared" si="32"/>
        <v>0</v>
      </c>
      <c r="L683" t="s">
        <v>48</v>
      </c>
    </row>
    <row r="684" spans="1:12" x14ac:dyDescent="0.2">
      <c r="A684" t="s">
        <v>662</v>
      </c>
      <c r="B684">
        <v>354</v>
      </c>
      <c r="C684">
        <v>-1</v>
      </c>
      <c r="D684" t="s">
        <v>16</v>
      </c>
      <c r="E684" t="s">
        <v>686</v>
      </c>
      <c r="F684" s="48">
        <v>0</v>
      </c>
      <c r="G684" s="48" t="str">
        <f>IF(ISBLANK('500'!H67),"",'500'!H67)</f>
        <v>w: if &gt;= 5% OR &lt;= 0.25%</v>
      </c>
      <c r="H684" s="48" t="e">
        <f t="shared" si="30"/>
        <v>#VALUE!</v>
      </c>
      <c r="I684" t="b">
        <f t="shared" si="31"/>
        <v>1</v>
      </c>
      <c r="K684" t="b">
        <f t="shared" si="32"/>
        <v>0</v>
      </c>
      <c r="L684" t="s">
        <v>48</v>
      </c>
    </row>
    <row r="685" spans="1:12" x14ac:dyDescent="0.2">
      <c r="A685" t="s">
        <v>662</v>
      </c>
      <c r="B685">
        <v>355</v>
      </c>
      <c r="C685">
        <v>-1</v>
      </c>
      <c r="D685" t="s">
        <v>16</v>
      </c>
      <c r="E685" t="s">
        <v>687</v>
      </c>
      <c r="F685" s="48">
        <v>0</v>
      </c>
      <c r="G685" s="48" t="str">
        <f>IF(ISBLANK('500'!I68),"",'500'!I68)</f>
        <v>w: if &gt;= 0.5% OR &lt;= 0.0025%</v>
      </c>
      <c r="H685" s="48" t="e">
        <f t="shared" si="30"/>
        <v>#VALUE!</v>
      </c>
      <c r="I685" t="b">
        <f t="shared" si="31"/>
        <v>1</v>
      </c>
      <c r="K685" t="b">
        <f t="shared" si="32"/>
        <v>0</v>
      </c>
      <c r="L685" t="s">
        <v>48</v>
      </c>
    </row>
    <row r="686" spans="1:12" x14ac:dyDescent="0.2">
      <c r="A686" t="s">
        <v>662</v>
      </c>
      <c r="B686">
        <v>356</v>
      </c>
      <c r="C686">
        <v>-1</v>
      </c>
      <c r="D686" t="s">
        <v>16</v>
      </c>
      <c r="E686" t="s">
        <v>688</v>
      </c>
      <c r="F686" s="48" t="s">
        <v>16</v>
      </c>
      <c r="G686" s="48" t="str">
        <f>IF(ISBLANK('500'!C72),"",'500'!C72)</f>
        <v/>
      </c>
      <c r="H686" s="48" t="e">
        <f t="shared" si="30"/>
        <v>#VALUE!</v>
      </c>
      <c r="I686" t="b">
        <f t="shared" si="31"/>
        <v>1</v>
      </c>
      <c r="K686" t="b">
        <f t="shared" si="32"/>
        <v>1</v>
      </c>
      <c r="L686" t="s">
        <v>19</v>
      </c>
    </row>
    <row r="687" spans="1:12" x14ac:dyDescent="0.2">
      <c r="A687" t="s">
        <v>689</v>
      </c>
      <c r="B687">
        <v>399</v>
      </c>
      <c r="C687">
        <v>1</v>
      </c>
      <c r="D687" t="s">
        <v>663</v>
      </c>
      <c r="E687" t="s">
        <v>664</v>
      </c>
      <c r="F687" s="48">
        <v>5765785</v>
      </c>
      <c r="G687" s="48" t="str">
        <f>IF(ISBLANK('502'!D17),"",'502'!D17)</f>
        <v>500.1(Row#)A</v>
      </c>
      <c r="H687" s="48" t="e">
        <f t="shared" si="30"/>
        <v>#VALUE!</v>
      </c>
      <c r="I687" t="b">
        <f t="shared" si="31"/>
        <v>1</v>
      </c>
      <c r="K687" t="b">
        <f t="shared" si="32"/>
        <v>0</v>
      </c>
      <c r="L687" t="s">
        <v>48</v>
      </c>
    </row>
    <row r="688" spans="1:12" x14ac:dyDescent="0.2">
      <c r="A688" t="s">
        <v>689</v>
      </c>
      <c r="B688">
        <v>400</v>
      </c>
      <c r="C688">
        <v>1</v>
      </c>
      <c r="D688" t="s">
        <v>663</v>
      </c>
      <c r="E688" t="s">
        <v>646</v>
      </c>
      <c r="F688" s="48">
        <v>1223212</v>
      </c>
      <c r="G688" s="48">
        <f>IF(ISBLANK('502'!E17),"",'502'!E17)</f>
        <v>0</v>
      </c>
      <c r="H688" s="48">
        <f t="shared" si="30"/>
        <v>-1223212</v>
      </c>
      <c r="I688" t="b">
        <f t="shared" si="31"/>
        <v>0</v>
      </c>
      <c r="K688" t="b">
        <f t="shared" si="32"/>
        <v>0</v>
      </c>
      <c r="L688" t="s">
        <v>48</v>
      </c>
    </row>
    <row r="689" spans="1:13" x14ac:dyDescent="0.2">
      <c r="A689" t="s">
        <v>689</v>
      </c>
      <c r="B689">
        <v>401</v>
      </c>
      <c r="C689">
        <v>1</v>
      </c>
      <c r="D689" t="s">
        <v>663</v>
      </c>
      <c r="E689" t="s">
        <v>647</v>
      </c>
      <c r="F689" s="48" t="s">
        <v>35</v>
      </c>
      <c r="G689" s="48" t="str">
        <f>IF(ISBLANK('502'!F17),"",'502'!F17)</f>
        <v>500.1(Row#)C</v>
      </c>
      <c r="H689" s="48" t="e">
        <f t="shared" si="30"/>
        <v>#VALUE!</v>
      </c>
      <c r="I689" t="b">
        <f t="shared" si="31"/>
        <v>1</v>
      </c>
      <c r="K689" t="b">
        <f t="shared" si="32"/>
        <v>0</v>
      </c>
      <c r="L689" t="s">
        <v>19</v>
      </c>
      <c r="M689" t="s">
        <v>40</v>
      </c>
    </row>
    <row r="690" spans="1:13" x14ac:dyDescent="0.2">
      <c r="A690" t="s">
        <v>689</v>
      </c>
      <c r="B690">
        <v>402</v>
      </c>
      <c r="C690">
        <v>1</v>
      </c>
      <c r="D690" t="s">
        <v>663</v>
      </c>
      <c r="E690" t="s">
        <v>665</v>
      </c>
      <c r="F690" s="48" t="s">
        <v>32</v>
      </c>
      <c r="G690" s="48" t="str">
        <f>IF(ISBLANK('502'!G17),"",'502'!G17)</f>
        <v>500.1(Row#)D</v>
      </c>
      <c r="H690" s="48" t="e">
        <f t="shared" si="30"/>
        <v>#VALUE!</v>
      </c>
      <c r="I690" t="b">
        <f t="shared" si="31"/>
        <v>1</v>
      </c>
      <c r="K690" t="b">
        <f t="shared" si="32"/>
        <v>0</v>
      </c>
      <c r="L690" t="s">
        <v>19</v>
      </c>
      <c r="M690" t="s">
        <v>40</v>
      </c>
    </row>
    <row r="691" spans="1:13" x14ac:dyDescent="0.2">
      <c r="A691" t="s">
        <v>689</v>
      </c>
      <c r="B691">
        <v>403</v>
      </c>
      <c r="C691">
        <v>1</v>
      </c>
      <c r="D691" t="s">
        <v>663</v>
      </c>
      <c r="E691" t="s">
        <v>666</v>
      </c>
      <c r="F691" s="48">
        <v>113231</v>
      </c>
      <c r="G691" s="48">
        <f>IF(ISBLANK('502'!H17),"",'502'!H17)</f>
        <v>0</v>
      </c>
      <c r="H691" s="48">
        <f t="shared" si="30"/>
        <v>-113231</v>
      </c>
      <c r="I691" t="b">
        <f t="shared" si="31"/>
        <v>0</v>
      </c>
      <c r="K691" t="b">
        <f t="shared" si="32"/>
        <v>0</v>
      </c>
      <c r="L691" t="s">
        <v>48</v>
      </c>
    </row>
    <row r="692" spans="1:13" x14ac:dyDescent="0.2">
      <c r="A692" t="s">
        <v>689</v>
      </c>
      <c r="B692">
        <v>404</v>
      </c>
      <c r="C692">
        <v>1</v>
      </c>
      <c r="D692" t="s">
        <v>663</v>
      </c>
      <c r="E692" t="s">
        <v>667</v>
      </c>
      <c r="F692" s="48">
        <v>0</v>
      </c>
      <c r="G692" s="48" t="str">
        <f>IF(ISBLANK('502'!I17),"",'502'!I17)</f>
        <v>w: if &lt; 50th</v>
      </c>
      <c r="H692" s="48" t="e">
        <f t="shared" si="30"/>
        <v>#VALUE!</v>
      </c>
      <c r="I692" t="b">
        <f t="shared" si="31"/>
        <v>1</v>
      </c>
      <c r="K692" t="b">
        <f t="shared" si="32"/>
        <v>0</v>
      </c>
      <c r="L692" t="s">
        <v>48</v>
      </c>
    </row>
    <row r="693" spans="1:13" x14ac:dyDescent="0.2">
      <c r="A693" t="s">
        <v>689</v>
      </c>
      <c r="B693">
        <v>405</v>
      </c>
      <c r="C693">
        <v>1</v>
      </c>
      <c r="D693" t="s">
        <v>663</v>
      </c>
      <c r="E693" t="s">
        <v>668</v>
      </c>
      <c r="F693" s="48">
        <v>0</v>
      </c>
      <c r="G693" s="48" t="str">
        <f>IF(ISBLANK('502'!J17),"",'502'!J17)</f>
        <v>w: if &lt; 75th</v>
      </c>
      <c r="H693" s="48" t="e">
        <f t="shared" si="30"/>
        <v>#VALUE!</v>
      </c>
      <c r="I693" t="b">
        <f t="shared" si="31"/>
        <v>1</v>
      </c>
      <c r="K693" t="b">
        <f t="shared" si="32"/>
        <v>0</v>
      </c>
      <c r="L693" t="s">
        <v>48</v>
      </c>
    </row>
    <row r="694" spans="1:13" x14ac:dyDescent="0.2">
      <c r="A694" t="s">
        <v>689</v>
      </c>
      <c r="B694">
        <v>406</v>
      </c>
      <c r="C694">
        <v>1</v>
      </c>
      <c r="D694" t="s">
        <v>663</v>
      </c>
      <c r="E694" t="s">
        <v>669</v>
      </c>
      <c r="F694" s="48">
        <v>0</v>
      </c>
      <c r="G694" s="48" t="str">
        <f>IF(ISBLANK('502'!K17),"",'502'!K17)</f>
        <v>w: if &lt; 90th</v>
      </c>
      <c r="H694" s="48" t="e">
        <f t="shared" si="30"/>
        <v>#VALUE!</v>
      </c>
      <c r="I694" t="b">
        <f t="shared" si="31"/>
        <v>1</v>
      </c>
      <c r="K694" t="b">
        <f t="shared" si="32"/>
        <v>0</v>
      </c>
      <c r="L694" t="s">
        <v>48</v>
      </c>
    </row>
    <row r="695" spans="1:13" x14ac:dyDescent="0.2">
      <c r="A695" t="s">
        <v>689</v>
      </c>
      <c r="B695">
        <v>407</v>
      </c>
      <c r="C695">
        <v>1</v>
      </c>
      <c r="D695" t="s">
        <v>663</v>
      </c>
      <c r="E695" t="s">
        <v>670</v>
      </c>
      <c r="F695" s="48">
        <v>0</v>
      </c>
      <c r="G695" s="48" t="str">
        <f>IF(ISBLANK('502'!L17),"",'502'!L17)</f>
        <v>w: if &lt; 95th
w: if &lt; A &amp; C = No</v>
      </c>
      <c r="H695" s="48" t="e">
        <f t="shared" si="30"/>
        <v>#VALUE!</v>
      </c>
      <c r="I695" t="b">
        <f t="shared" si="31"/>
        <v>1</v>
      </c>
      <c r="K695" t="b">
        <f t="shared" si="32"/>
        <v>0</v>
      </c>
      <c r="L695" t="s">
        <v>48</v>
      </c>
    </row>
    <row r="696" spans="1:13" x14ac:dyDescent="0.2">
      <c r="A696" t="s">
        <v>689</v>
      </c>
      <c r="B696">
        <v>408</v>
      </c>
      <c r="C696">
        <v>-1</v>
      </c>
      <c r="D696" t="s">
        <v>16</v>
      </c>
      <c r="E696" t="s">
        <v>671</v>
      </c>
      <c r="F696" s="48">
        <v>4345543</v>
      </c>
      <c r="G696" s="48" t="e">
        <f>IF(ISBLANK('502'!#REF!),"",'502'!#REF!)</f>
        <v>#REF!</v>
      </c>
      <c r="H696" s="48" t="e">
        <f t="shared" si="30"/>
        <v>#REF!</v>
      </c>
      <c r="I696" t="b">
        <f t="shared" si="31"/>
        <v>1</v>
      </c>
      <c r="K696" t="e">
        <f t="shared" si="32"/>
        <v>#REF!</v>
      </c>
      <c r="L696" t="s">
        <v>48</v>
      </c>
    </row>
    <row r="697" spans="1:13" x14ac:dyDescent="0.2">
      <c r="A697" t="s">
        <v>689</v>
      </c>
      <c r="B697">
        <v>409</v>
      </c>
      <c r="C697">
        <v>-1</v>
      </c>
      <c r="D697" t="s">
        <v>16</v>
      </c>
      <c r="E697" t="s">
        <v>653</v>
      </c>
      <c r="F697" s="48">
        <v>122122</v>
      </c>
      <c r="G697" s="48" t="e">
        <f>IF(ISBLANK('502'!#REF!),"",'502'!#REF!)</f>
        <v>#REF!</v>
      </c>
      <c r="H697" s="48" t="e">
        <f t="shared" si="30"/>
        <v>#REF!</v>
      </c>
      <c r="I697" t="b">
        <f t="shared" si="31"/>
        <v>1</v>
      </c>
      <c r="K697" t="e">
        <f t="shared" si="32"/>
        <v>#REF!</v>
      </c>
      <c r="L697" t="s">
        <v>48</v>
      </c>
    </row>
    <row r="698" spans="1:13" x14ac:dyDescent="0.2">
      <c r="A698" t="s">
        <v>689</v>
      </c>
      <c r="B698">
        <v>410</v>
      </c>
      <c r="C698">
        <v>-1</v>
      </c>
      <c r="D698" t="s">
        <v>16</v>
      </c>
      <c r="E698" t="s">
        <v>654</v>
      </c>
      <c r="F698" s="48" t="s">
        <v>35</v>
      </c>
      <c r="G698" s="48" t="e">
        <f>IF(ISBLANK('502'!#REF!),"",'502'!#REF!)</f>
        <v>#REF!</v>
      </c>
      <c r="H698" s="48" t="e">
        <f t="shared" si="30"/>
        <v>#REF!</v>
      </c>
      <c r="I698" t="b">
        <f t="shared" si="31"/>
        <v>1</v>
      </c>
      <c r="K698" t="e">
        <f t="shared" si="32"/>
        <v>#REF!</v>
      </c>
      <c r="L698" t="s">
        <v>19</v>
      </c>
      <c r="M698" t="s">
        <v>40</v>
      </c>
    </row>
    <row r="699" spans="1:13" x14ac:dyDescent="0.2">
      <c r="A699" t="s">
        <v>689</v>
      </c>
      <c r="B699">
        <v>411</v>
      </c>
      <c r="C699">
        <v>-1</v>
      </c>
      <c r="D699" t="s">
        <v>16</v>
      </c>
      <c r="E699" t="s">
        <v>619</v>
      </c>
      <c r="F699" s="48" t="s">
        <v>32</v>
      </c>
      <c r="G699" s="48" t="e">
        <f>IF(ISBLANK('502'!#REF!),"",'502'!#REF!)</f>
        <v>#REF!</v>
      </c>
      <c r="H699" s="48" t="e">
        <f t="shared" si="30"/>
        <v>#REF!</v>
      </c>
      <c r="I699" t="b">
        <f t="shared" si="31"/>
        <v>1</v>
      </c>
      <c r="K699" t="e">
        <f t="shared" si="32"/>
        <v>#REF!</v>
      </c>
      <c r="L699" t="s">
        <v>19</v>
      </c>
      <c r="M699" t="s">
        <v>40</v>
      </c>
    </row>
    <row r="700" spans="1:13" x14ac:dyDescent="0.2">
      <c r="A700" t="s">
        <v>689</v>
      </c>
      <c r="B700">
        <v>412</v>
      </c>
      <c r="C700">
        <v>-1</v>
      </c>
      <c r="D700" t="s">
        <v>16</v>
      </c>
      <c r="E700" t="s">
        <v>672</v>
      </c>
      <c r="F700" s="48">
        <v>123</v>
      </c>
      <c r="G700" s="48" t="e">
        <f>IF(ISBLANK('502'!#REF!),"",'502'!#REF!)</f>
        <v>#REF!</v>
      </c>
      <c r="H700" s="48" t="e">
        <f t="shared" si="30"/>
        <v>#REF!</v>
      </c>
      <c r="I700" t="b">
        <f t="shared" si="31"/>
        <v>1</v>
      </c>
      <c r="K700" t="e">
        <f t="shared" si="32"/>
        <v>#REF!</v>
      </c>
      <c r="L700" t="s">
        <v>48</v>
      </c>
    </row>
    <row r="701" spans="1:13" x14ac:dyDescent="0.2">
      <c r="A701" t="s">
        <v>689</v>
      </c>
      <c r="B701">
        <v>413</v>
      </c>
      <c r="C701">
        <v>-1</v>
      </c>
      <c r="D701" t="s">
        <v>16</v>
      </c>
      <c r="E701" t="s">
        <v>620</v>
      </c>
      <c r="F701" s="48">
        <v>0</v>
      </c>
      <c r="G701" s="48" t="e">
        <f>IF(ISBLANK('502'!#REF!),"",'502'!#REF!)</f>
        <v>#REF!</v>
      </c>
      <c r="H701" s="48" t="e">
        <f t="shared" si="30"/>
        <v>#REF!</v>
      </c>
      <c r="I701" t="b">
        <f t="shared" si="31"/>
        <v>1</v>
      </c>
      <c r="K701" t="e">
        <f t="shared" si="32"/>
        <v>#REF!</v>
      </c>
      <c r="L701" t="s">
        <v>48</v>
      </c>
    </row>
    <row r="702" spans="1:13" x14ac:dyDescent="0.2">
      <c r="A702" t="s">
        <v>689</v>
      </c>
      <c r="B702">
        <v>414</v>
      </c>
      <c r="C702">
        <v>-1</v>
      </c>
      <c r="D702" t="s">
        <v>16</v>
      </c>
      <c r="E702" t="s">
        <v>673</v>
      </c>
      <c r="F702" s="48">
        <v>0</v>
      </c>
      <c r="G702" s="48" t="e">
        <f>IF(ISBLANK('502'!#REF!),"",'502'!#REF!)</f>
        <v>#REF!</v>
      </c>
      <c r="H702" s="48" t="e">
        <f t="shared" si="30"/>
        <v>#REF!</v>
      </c>
      <c r="I702" t="b">
        <f t="shared" si="31"/>
        <v>1</v>
      </c>
      <c r="K702" t="e">
        <f t="shared" si="32"/>
        <v>#REF!</v>
      </c>
      <c r="L702" t="s">
        <v>48</v>
      </c>
    </row>
    <row r="703" spans="1:13" x14ac:dyDescent="0.2">
      <c r="A703" t="s">
        <v>689</v>
      </c>
      <c r="B703">
        <v>415</v>
      </c>
      <c r="C703">
        <v>-1</v>
      </c>
      <c r="D703" t="s">
        <v>16</v>
      </c>
      <c r="E703" t="s">
        <v>674</v>
      </c>
      <c r="F703" s="48">
        <v>0</v>
      </c>
      <c r="G703" s="48" t="e">
        <f>IF(ISBLANK('502'!#REF!),"",'502'!#REF!)</f>
        <v>#REF!</v>
      </c>
      <c r="H703" s="48" t="e">
        <f t="shared" si="30"/>
        <v>#REF!</v>
      </c>
      <c r="I703" t="b">
        <f t="shared" si="31"/>
        <v>1</v>
      </c>
      <c r="K703" t="e">
        <f t="shared" si="32"/>
        <v>#REF!</v>
      </c>
      <c r="L703" t="s">
        <v>48</v>
      </c>
    </row>
    <row r="704" spans="1:13" x14ac:dyDescent="0.2">
      <c r="A704" t="s">
        <v>689</v>
      </c>
      <c r="B704">
        <v>416</v>
      </c>
      <c r="C704">
        <v>-1</v>
      </c>
      <c r="D704" t="s">
        <v>16</v>
      </c>
      <c r="E704" t="s">
        <v>675</v>
      </c>
      <c r="F704" s="48">
        <v>0</v>
      </c>
      <c r="G704" s="48" t="e">
        <f>IF(ISBLANK('502'!#REF!),"",'502'!#REF!)</f>
        <v>#REF!</v>
      </c>
      <c r="H704" s="48" t="e">
        <f t="shared" si="30"/>
        <v>#REF!</v>
      </c>
      <c r="I704" t="b">
        <f t="shared" si="31"/>
        <v>1</v>
      </c>
      <c r="K704" t="e">
        <f t="shared" si="32"/>
        <v>#REF!</v>
      </c>
      <c r="L704" t="s">
        <v>48</v>
      </c>
    </row>
    <row r="705" spans="1:12" x14ac:dyDescent="0.2">
      <c r="A705" t="s">
        <v>689</v>
      </c>
      <c r="B705">
        <v>417</v>
      </c>
      <c r="C705">
        <v>-1</v>
      </c>
      <c r="D705" t="s">
        <v>16</v>
      </c>
      <c r="E705" t="s">
        <v>676</v>
      </c>
      <c r="F705" s="48" t="s">
        <v>16</v>
      </c>
      <c r="G705" s="48" t="str">
        <f>IF(ISBLANK('502'!C24),"",'502'!C24)</f>
        <v/>
      </c>
      <c r="H705" s="48" t="e">
        <f t="shared" si="30"/>
        <v>#VALUE!</v>
      </c>
      <c r="I705" t="b">
        <f t="shared" si="31"/>
        <v>1</v>
      </c>
      <c r="K705" t="b">
        <f t="shared" si="32"/>
        <v>1</v>
      </c>
      <c r="L705" t="s">
        <v>19</v>
      </c>
    </row>
    <row r="706" spans="1:12" x14ac:dyDescent="0.2">
      <c r="A706" t="s">
        <v>689</v>
      </c>
      <c r="B706">
        <v>418</v>
      </c>
      <c r="C706">
        <v>-1</v>
      </c>
      <c r="D706" t="s">
        <v>16</v>
      </c>
      <c r="E706" t="s">
        <v>690</v>
      </c>
      <c r="F706" s="48">
        <v>0</v>
      </c>
      <c r="G706" s="48" t="str">
        <f>IF(ISBLANK('502'!E43),"",'502'!E43)</f>
        <v>w: if &gt;= 50% OR &lt;= 25%</v>
      </c>
      <c r="H706" s="48" t="e">
        <f t="shared" si="30"/>
        <v>#VALUE!</v>
      </c>
      <c r="I706" t="b">
        <f t="shared" si="31"/>
        <v>1</v>
      </c>
      <c r="K706" t="b">
        <f t="shared" si="32"/>
        <v>0</v>
      </c>
      <c r="L706" t="s">
        <v>48</v>
      </c>
    </row>
    <row r="707" spans="1:12" x14ac:dyDescent="0.2">
      <c r="A707" t="s">
        <v>689</v>
      </c>
      <c r="B707">
        <v>419</v>
      </c>
      <c r="C707">
        <v>-1</v>
      </c>
      <c r="D707" t="s">
        <v>16</v>
      </c>
      <c r="E707" t="s">
        <v>265</v>
      </c>
      <c r="F707" s="48">
        <v>0</v>
      </c>
      <c r="G707" s="48" t="str">
        <f>IF(ISBLANK('502'!F44),"",'502'!F44)</f>
        <v>w: if &gt;= 25% OR &lt;= 6.25%</v>
      </c>
      <c r="H707" s="48" t="e">
        <f t="shared" si="30"/>
        <v>#VALUE!</v>
      </c>
      <c r="I707" t="b">
        <f t="shared" si="31"/>
        <v>1</v>
      </c>
      <c r="K707" t="b">
        <f t="shared" si="32"/>
        <v>0</v>
      </c>
      <c r="L707" t="s">
        <v>48</v>
      </c>
    </row>
    <row r="708" spans="1:12" x14ac:dyDescent="0.2">
      <c r="A708" t="s">
        <v>689</v>
      </c>
      <c r="B708">
        <v>420</v>
      </c>
      <c r="C708">
        <v>-1</v>
      </c>
      <c r="D708" t="s">
        <v>16</v>
      </c>
      <c r="E708" t="s">
        <v>691</v>
      </c>
      <c r="F708" s="48">
        <v>0</v>
      </c>
      <c r="G708" s="48" t="str">
        <f>IF(ISBLANK('502'!G45),"",'502'!G45)</f>
        <v>w: if &gt;= 10% OR &lt;= 1%</v>
      </c>
      <c r="H708" s="48" t="e">
        <f t="shared" si="30"/>
        <v>#VALUE!</v>
      </c>
      <c r="I708" t="b">
        <f t="shared" si="31"/>
        <v>1</v>
      </c>
      <c r="K708" t="b">
        <f t="shared" si="32"/>
        <v>0</v>
      </c>
      <c r="L708" t="s">
        <v>48</v>
      </c>
    </row>
    <row r="709" spans="1:12" x14ac:dyDescent="0.2">
      <c r="A709" t="s">
        <v>689</v>
      </c>
      <c r="B709">
        <v>421</v>
      </c>
      <c r="C709">
        <v>-1</v>
      </c>
      <c r="D709" t="s">
        <v>16</v>
      </c>
      <c r="E709" t="s">
        <v>692</v>
      </c>
      <c r="F709" s="48">
        <v>0</v>
      </c>
      <c r="G709" s="48" t="str">
        <f>IF(ISBLANK('502'!H46),"",'502'!H46)</f>
        <v>w: if &gt;= 5% OR &lt;= 0.25%</v>
      </c>
      <c r="H709" s="48" t="e">
        <f t="shared" si="30"/>
        <v>#VALUE!</v>
      </c>
      <c r="I709" t="b">
        <f t="shared" si="31"/>
        <v>1</v>
      </c>
      <c r="K709" t="b">
        <f t="shared" si="32"/>
        <v>0</v>
      </c>
      <c r="L709" t="s">
        <v>48</v>
      </c>
    </row>
    <row r="710" spans="1:12" x14ac:dyDescent="0.2">
      <c r="A710" t="s">
        <v>689</v>
      </c>
      <c r="B710">
        <v>422</v>
      </c>
      <c r="C710">
        <v>-1</v>
      </c>
      <c r="D710" t="s">
        <v>16</v>
      </c>
      <c r="E710" t="s">
        <v>693</v>
      </c>
      <c r="F710" s="48">
        <v>0</v>
      </c>
      <c r="G710" s="48" t="str">
        <f>IF(ISBLANK('502'!I47),"",'502'!I47)</f>
        <v>w: if &gt;= 0.5% OR &lt;= 0.0025%</v>
      </c>
      <c r="H710" s="48" t="e">
        <f t="shared" ref="H710:H773" si="33">G710-F710</f>
        <v>#VALUE!</v>
      </c>
      <c r="I710" t="b">
        <f t="shared" ref="I710:I773" si="34">ISERROR(H710)</f>
        <v>1</v>
      </c>
      <c r="K710" t="b">
        <f t="shared" ref="K710:K773" si="35">G710=F710</f>
        <v>0</v>
      </c>
      <c r="L710" t="s">
        <v>48</v>
      </c>
    </row>
    <row r="711" spans="1:12" x14ac:dyDescent="0.2">
      <c r="A711" t="s">
        <v>689</v>
      </c>
      <c r="B711">
        <v>423</v>
      </c>
      <c r="C711">
        <v>-1</v>
      </c>
      <c r="D711" t="s">
        <v>16</v>
      </c>
      <c r="E711" t="s">
        <v>694</v>
      </c>
      <c r="F711" s="48">
        <v>0</v>
      </c>
      <c r="G711" s="48" t="str">
        <f>IF(ISBLANK('502'!E54),"",'502'!E54)</f>
        <v>w: if &gt;= 50% OR &lt;= 25%</v>
      </c>
      <c r="H711" s="48" t="e">
        <f t="shared" si="33"/>
        <v>#VALUE!</v>
      </c>
      <c r="I711" t="b">
        <f t="shared" si="34"/>
        <v>1</v>
      </c>
      <c r="K711" t="b">
        <f t="shared" si="35"/>
        <v>0</v>
      </c>
      <c r="L711" t="s">
        <v>48</v>
      </c>
    </row>
    <row r="712" spans="1:12" x14ac:dyDescent="0.2">
      <c r="A712" t="s">
        <v>689</v>
      </c>
      <c r="B712">
        <v>424</v>
      </c>
      <c r="C712">
        <v>-1</v>
      </c>
      <c r="D712" t="s">
        <v>16</v>
      </c>
      <c r="E712" t="s">
        <v>695</v>
      </c>
      <c r="F712" s="48">
        <v>0</v>
      </c>
      <c r="G712" s="48" t="str">
        <f>IF(ISBLANK('502'!F55),"",'502'!F55)</f>
        <v>w: if &gt;= 25% OR &lt;= 6.25%</v>
      </c>
      <c r="H712" s="48" t="e">
        <f t="shared" si="33"/>
        <v>#VALUE!</v>
      </c>
      <c r="I712" t="b">
        <f t="shared" si="34"/>
        <v>1</v>
      </c>
      <c r="K712" t="b">
        <f t="shared" si="35"/>
        <v>0</v>
      </c>
      <c r="L712" t="s">
        <v>48</v>
      </c>
    </row>
    <row r="713" spans="1:12" x14ac:dyDescent="0.2">
      <c r="A713" t="s">
        <v>689</v>
      </c>
      <c r="B713">
        <v>425</v>
      </c>
      <c r="C713">
        <v>-1</v>
      </c>
      <c r="D713" t="s">
        <v>16</v>
      </c>
      <c r="E713" t="s">
        <v>294</v>
      </c>
      <c r="F713" s="48">
        <v>0</v>
      </c>
      <c r="G713" s="48" t="str">
        <f>IF(ISBLANK('502'!G56),"",'502'!G56)</f>
        <v>w: if &gt;= 10% OR &lt;= 1%</v>
      </c>
      <c r="H713" s="48" t="e">
        <f t="shared" si="33"/>
        <v>#VALUE!</v>
      </c>
      <c r="I713" t="b">
        <f t="shared" si="34"/>
        <v>1</v>
      </c>
      <c r="K713" t="b">
        <f t="shared" si="35"/>
        <v>0</v>
      </c>
      <c r="L713" t="s">
        <v>48</v>
      </c>
    </row>
    <row r="714" spans="1:12" x14ac:dyDescent="0.2">
      <c r="A714" t="s">
        <v>689</v>
      </c>
      <c r="B714">
        <v>426</v>
      </c>
      <c r="C714">
        <v>-1</v>
      </c>
      <c r="D714" t="s">
        <v>16</v>
      </c>
      <c r="E714" t="s">
        <v>696</v>
      </c>
      <c r="F714" s="48">
        <v>0</v>
      </c>
      <c r="G714" s="48" t="str">
        <f>IF(ISBLANK('502'!H57),"",'502'!H57)</f>
        <v>w: if &gt;= 5% OR &lt;= 0.25%</v>
      </c>
      <c r="H714" s="48" t="e">
        <f t="shared" si="33"/>
        <v>#VALUE!</v>
      </c>
      <c r="I714" t="b">
        <f t="shared" si="34"/>
        <v>1</v>
      </c>
      <c r="K714" t="b">
        <f t="shared" si="35"/>
        <v>0</v>
      </c>
      <c r="L714" t="s">
        <v>48</v>
      </c>
    </row>
    <row r="715" spans="1:12" x14ac:dyDescent="0.2">
      <c r="A715" t="s">
        <v>689</v>
      </c>
      <c r="B715">
        <v>427</v>
      </c>
      <c r="C715">
        <v>-1</v>
      </c>
      <c r="D715" t="s">
        <v>16</v>
      </c>
      <c r="E715" t="s">
        <v>697</v>
      </c>
      <c r="F715" s="48">
        <v>0</v>
      </c>
      <c r="G715" s="48" t="str">
        <f>IF(ISBLANK('502'!I58),"",'502'!I58)</f>
        <v>w: if &gt;= 0.5% OR &lt;= 0.0025%</v>
      </c>
      <c r="H715" s="48" t="e">
        <f t="shared" si="33"/>
        <v>#VALUE!</v>
      </c>
      <c r="I715" t="b">
        <f t="shared" si="34"/>
        <v>1</v>
      </c>
      <c r="K715" t="b">
        <f t="shared" si="35"/>
        <v>0</v>
      </c>
      <c r="L715" t="s">
        <v>48</v>
      </c>
    </row>
    <row r="716" spans="1:12" x14ac:dyDescent="0.2">
      <c r="A716" t="s">
        <v>689</v>
      </c>
      <c r="B716">
        <v>428</v>
      </c>
      <c r="C716">
        <v>-1</v>
      </c>
      <c r="D716" t="s">
        <v>16</v>
      </c>
      <c r="E716" t="s">
        <v>698</v>
      </c>
      <c r="F716" s="48">
        <v>0</v>
      </c>
      <c r="G716" s="48" t="str">
        <f>IF(ISBLANK('502'!E65),"",'502'!E65)</f>
        <v>w: if &gt;= 50% OR &lt;= 25%</v>
      </c>
      <c r="H716" s="48" t="e">
        <f t="shared" si="33"/>
        <v>#VALUE!</v>
      </c>
      <c r="I716" t="b">
        <f t="shared" si="34"/>
        <v>1</v>
      </c>
      <c r="K716" t="b">
        <f t="shared" si="35"/>
        <v>0</v>
      </c>
      <c r="L716" t="s">
        <v>48</v>
      </c>
    </row>
    <row r="717" spans="1:12" x14ac:dyDescent="0.2">
      <c r="A717" t="s">
        <v>689</v>
      </c>
      <c r="B717">
        <v>429</v>
      </c>
      <c r="C717">
        <v>-1</v>
      </c>
      <c r="D717" t="s">
        <v>16</v>
      </c>
      <c r="E717" t="s">
        <v>699</v>
      </c>
      <c r="F717" s="48">
        <v>0</v>
      </c>
      <c r="G717" s="48" t="str">
        <f>IF(ISBLANK('502'!F66),"",'502'!F66)</f>
        <v>w: if &gt;= 25% OR &lt;= 6.25%</v>
      </c>
      <c r="H717" s="48" t="e">
        <f t="shared" si="33"/>
        <v>#VALUE!</v>
      </c>
      <c r="I717" t="b">
        <f t="shared" si="34"/>
        <v>1</v>
      </c>
      <c r="K717" t="b">
        <f t="shared" si="35"/>
        <v>0</v>
      </c>
      <c r="L717" t="s">
        <v>48</v>
      </c>
    </row>
    <row r="718" spans="1:12" x14ac:dyDescent="0.2">
      <c r="A718" t="s">
        <v>689</v>
      </c>
      <c r="B718">
        <v>430</v>
      </c>
      <c r="C718">
        <v>-1</v>
      </c>
      <c r="D718" t="s">
        <v>16</v>
      </c>
      <c r="E718" t="s">
        <v>700</v>
      </c>
      <c r="F718" s="48">
        <v>0</v>
      </c>
      <c r="G718" s="48" t="str">
        <f>IF(ISBLANK('502'!G67),"",'502'!G67)</f>
        <v>w: if &gt;= 10% OR &lt;= 1%</v>
      </c>
      <c r="H718" s="48" t="e">
        <f t="shared" si="33"/>
        <v>#VALUE!</v>
      </c>
      <c r="I718" t="b">
        <f t="shared" si="34"/>
        <v>1</v>
      </c>
      <c r="K718" t="b">
        <f t="shared" si="35"/>
        <v>0</v>
      </c>
      <c r="L718" t="s">
        <v>48</v>
      </c>
    </row>
    <row r="719" spans="1:12" x14ac:dyDescent="0.2">
      <c r="A719" t="s">
        <v>689</v>
      </c>
      <c r="B719">
        <v>431</v>
      </c>
      <c r="C719">
        <v>-1</v>
      </c>
      <c r="D719" t="s">
        <v>16</v>
      </c>
      <c r="E719" t="s">
        <v>323</v>
      </c>
      <c r="F719" s="48">
        <v>0</v>
      </c>
      <c r="G719" s="48" t="str">
        <f>IF(ISBLANK('502'!H68),"",'502'!H68)</f>
        <v>w: if &gt;= 5% OR &lt;= 0.25%</v>
      </c>
      <c r="H719" s="48" t="e">
        <f t="shared" si="33"/>
        <v>#VALUE!</v>
      </c>
      <c r="I719" t="b">
        <f t="shared" si="34"/>
        <v>1</v>
      </c>
      <c r="K719" t="b">
        <f t="shared" si="35"/>
        <v>0</v>
      </c>
      <c r="L719" t="s">
        <v>48</v>
      </c>
    </row>
    <row r="720" spans="1:12" x14ac:dyDescent="0.2">
      <c r="A720" t="s">
        <v>689</v>
      </c>
      <c r="B720">
        <v>432</v>
      </c>
      <c r="C720">
        <v>-1</v>
      </c>
      <c r="D720" t="s">
        <v>16</v>
      </c>
      <c r="E720" t="s">
        <v>701</v>
      </c>
      <c r="F720" s="48">
        <v>0</v>
      </c>
      <c r="G720" s="48" t="str">
        <f>IF(ISBLANK('502'!I69),"",'502'!I69)</f>
        <v>w: if &gt;= 0.5% OR &lt;= 0.0025%</v>
      </c>
      <c r="H720" s="48" t="e">
        <f t="shared" si="33"/>
        <v>#VALUE!</v>
      </c>
      <c r="I720" t="b">
        <f t="shared" si="34"/>
        <v>1</v>
      </c>
      <c r="K720" t="b">
        <f t="shared" si="35"/>
        <v>0</v>
      </c>
      <c r="L720" t="s">
        <v>48</v>
      </c>
    </row>
    <row r="721" spans="1:12" x14ac:dyDescent="0.2">
      <c r="A721" t="s">
        <v>689</v>
      </c>
      <c r="B721">
        <v>433</v>
      </c>
      <c r="C721">
        <v>-1</v>
      </c>
      <c r="D721" t="s">
        <v>16</v>
      </c>
      <c r="E721" t="s">
        <v>702</v>
      </c>
      <c r="F721" s="48" t="s">
        <v>16</v>
      </c>
      <c r="G721" s="48" t="str">
        <f>IF(ISBLANK('502'!C73),"",'502'!C73)</f>
        <v/>
      </c>
      <c r="H721" s="48" t="e">
        <f t="shared" si="33"/>
        <v>#VALUE!</v>
      </c>
      <c r="I721" t="b">
        <f t="shared" si="34"/>
        <v>1</v>
      </c>
      <c r="K721" t="b">
        <f t="shared" si="35"/>
        <v>1</v>
      </c>
      <c r="L721" t="s">
        <v>19</v>
      </c>
    </row>
    <row r="722" spans="1:12" x14ac:dyDescent="0.2">
      <c r="A722" t="s">
        <v>703</v>
      </c>
      <c r="B722">
        <v>476</v>
      </c>
      <c r="C722">
        <v>1</v>
      </c>
      <c r="D722" t="s">
        <v>663</v>
      </c>
      <c r="E722" t="s">
        <v>664</v>
      </c>
      <c r="F722" s="48">
        <v>0</v>
      </c>
      <c r="G722" s="48">
        <f>IF(ISBLANK('510'!D17),"",'510'!D17)</f>
        <v>0</v>
      </c>
      <c r="H722" s="48">
        <f t="shared" si="33"/>
        <v>0</v>
      </c>
      <c r="I722" t="b">
        <f t="shared" si="34"/>
        <v>0</v>
      </c>
      <c r="K722" t="b">
        <f t="shared" si="35"/>
        <v>1</v>
      </c>
      <c r="L722" t="s">
        <v>48</v>
      </c>
    </row>
    <row r="723" spans="1:12" x14ac:dyDescent="0.2">
      <c r="A723" t="s">
        <v>703</v>
      </c>
      <c r="B723">
        <v>477</v>
      </c>
      <c r="C723">
        <v>1</v>
      </c>
      <c r="D723" t="s">
        <v>663</v>
      </c>
      <c r="E723" t="s">
        <v>646</v>
      </c>
      <c r="F723" s="48">
        <v>0</v>
      </c>
      <c r="G723" s="48">
        <f>IF(ISBLANK('510'!E17),"",'510'!E17)</f>
        <v>0</v>
      </c>
      <c r="H723" s="48">
        <f t="shared" si="33"/>
        <v>0</v>
      </c>
      <c r="I723" t="b">
        <f t="shared" si="34"/>
        <v>0</v>
      </c>
      <c r="K723" t="b">
        <f t="shared" si="35"/>
        <v>1</v>
      </c>
      <c r="L723" t="s">
        <v>48</v>
      </c>
    </row>
    <row r="724" spans="1:12" x14ac:dyDescent="0.2">
      <c r="A724" t="s">
        <v>703</v>
      </c>
      <c r="B724">
        <v>478</v>
      </c>
      <c r="C724">
        <v>1</v>
      </c>
      <c r="D724" t="s">
        <v>663</v>
      </c>
      <c r="E724" t="s">
        <v>647</v>
      </c>
      <c r="F724" s="48">
        <v>0</v>
      </c>
      <c r="G724" s="48" t="str">
        <f>IF(ISBLANK('510'!F17),"",'510'!F17)</f>
        <v>w: if &lt; 50th</v>
      </c>
      <c r="H724" s="48" t="e">
        <f t="shared" si="33"/>
        <v>#VALUE!</v>
      </c>
      <c r="I724" t="b">
        <f t="shared" si="34"/>
        <v>1</v>
      </c>
      <c r="K724" t="b">
        <f t="shared" si="35"/>
        <v>0</v>
      </c>
      <c r="L724" t="s">
        <v>48</v>
      </c>
    </row>
    <row r="725" spans="1:12" x14ac:dyDescent="0.2">
      <c r="A725" t="s">
        <v>703</v>
      </c>
      <c r="B725">
        <v>479</v>
      </c>
      <c r="C725">
        <v>1</v>
      </c>
      <c r="D725" t="s">
        <v>663</v>
      </c>
      <c r="E725" t="s">
        <v>665</v>
      </c>
      <c r="F725" s="48">
        <v>0</v>
      </c>
      <c r="G725" s="48" t="str">
        <f>IF(ISBLANK('510'!G17),"",'510'!G17)</f>
        <v>w: if &lt; 75th</v>
      </c>
      <c r="H725" s="48" t="e">
        <f t="shared" si="33"/>
        <v>#VALUE!</v>
      </c>
      <c r="I725" t="b">
        <f t="shared" si="34"/>
        <v>1</v>
      </c>
      <c r="K725" t="b">
        <f t="shared" si="35"/>
        <v>0</v>
      </c>
      <c r="L725" t="s">
        <v>48</v>
      </c>
    </row>
    <row r="726" spans="1:12" x14ac:dyDescent="0.2">
      <c r="A726" t="s">
        <v>703</v>
      </c>
      <c r="B726">
        <v>480</v>
      </c>
      <c r="C726">
        <v>1</v>
      </c>
      <c r="D726" t="s">
        <v>663</v>
      </c>
      <c r="E726" t="s">
        <v>666</v>
      </c>
      <c r="F726" s="48">
        <v>0</v>
      </c>
      <c r="G726" s="48" t="str">
        <f>IF(ISBLANK('510'!H17),"",'510'!H17)</f>
        <v>w: if &lt; 90th</v>
      </c>
      <c r="H726" s="48" t="e">
        <f t="shared" si="33"/>
        <v>#VALUE!</v>
      </c>
      <c r="I726" t="b">
        <f t="shared" si="34"/>
        <v>1</v>
      </c>
      <c r="K726" t="b">
        <f t="shared" si="35"/>
        <v>0</v>
      </c>
      <c r="L726" t="s">
        <v>48</v>
      </c>
    </row>
    <row r="727" spans="1:12" x14ac:dyDescent="0.2">
      <c r="A727" t="s">
        <v>703</v>
      </c>
      <c r="B727">
        <v>481</v>
      </c>
      <c r="C727">
        <v>1</v>
      </c>
      <c r="D727" t="s">
        <v>663</v>
      </c>
      <c r="E727" t="s">
        <v>667</v>
      </c>
      <c r="F727" s="48">
        <v>0</v>
      </c>
      <c r="G727" s="48" t="str">
        <f>IF(ISBLANK('510'!I17),"",'510'!I17)</f>
        <v>w: if &lt; 95th
w: if &lt; A</v>
      </c>
      <c r="H727" s="48" t="e">
        <f t="shared" si="33"/>
        <v>#VALUE!</v>
      </c>
      <c r="I727" t="b">
        <f t="shared" si="34"/>
        <v>1</v>
      </c>
      <c r="K727" t="b">
        <f t="shared" si="35"/>
        <v>0</v>
      </c>
      <c r="L727" t="s">
        <v>48</v>
      </c>
    </row>
    <row r="728" spans="1:12" x14ac:dyDescent="0.2">
      <c r="A728" t="s">
        <v>703</v>
      </c>
      <c r="B728">
        <v>482</v>
      </c>
      <c r="C728">
        <v>-1</v>
      </c>
      <c r="D728" t="s">
        <v>16</v>
      </c>
      <c r="E728" t="s">
        <v>671</v>
      </c>
      <c r="F728" s="48">
        <v>0</v>
      </c>
      <c r="G728" s="48">
        <f>IF(ISBLANK('510'!D19),"",'510'!D19)</f>
        <v>0</v>
      </c>
      <c r="H728" s="48">
        <f t="shared" si="33"/>
        <v>0</v>
      </c>
      <c r="I728" t="b">
        <f t="shared" si="34"/>
        <v>0</v>
      </c>
      <c r="K728" t="b">
        <f t="shared" si="35"/>
        <v>1</v>
      </c>
      <c r="L728" t="s">
        <v>48</v>
      </c>
    </row>
    <row r="729" spans="1:12" x14ac:dyDescent="0.2">
      <c r="A729" t="s">
        <v>703</v>
      </c>
      <c r="B729">
        <v>483</v>
      </c>
      <c r="C729">
        <v>-1</v>
      </c>
      <c r="D729" t="s">
        <v>16</v>
      </c>
      <c r="E729" t="s">
        <v>653</v>
      </c>
      <c r="F729" s="48">
        <v>0</v>
      </c>
      <c r="G729" s="48">
        <f>IF(ISBLANK('510'!E19),"",'510'!E19)</f>
        <v>0</v>
      </c>
      <c r="H729" s="48">
        <f t="shared" si="33"/>
        <v>0</v>
      </c>
      <c r="I729" t="b">
        <f t="shared" si="34"/>
        <v>0</v>
      </c>
      <c r="K729" t="b">
        <f t="shared" si="35"/>
        <v>1</v>
      </c>
      <c r="L729" t="s">
        <v>48</v>
      </c>
    </row>
    <row r="730" spans="1:12" x14ac:dyDescent="0.2">
      <c r="A730" t="s">
        <v>703</v>
      </c>
      <c r="B730">
        <v>484</v>
      </c>
      <c r="C730">
        <v>-1</v>
      </c>
      <c r="D730" t="s">
        <v>16</v>
      </c>
      <c r="E730" t="s">
        <v>654</v>
      </c>
      <c r="F730" s="48">
        <v>0</v>
      </c>
      <c r="G730" s="48" t="str">
        <f>IF(ISBLANK('510'!F19),"",'510'!F19)</f>
        <v>w: if &lt; 50th</v>
      </c>
      <c r="H730" s="48" t="e">
        <f t="shared" si="33"/>
        <v>#VALUE!</v>
      </c>
      <c r="I730" t="b">
        <f t="shared" si="34"/>
        <v>1</v>
      </c>
      <c r="K730" t="b">
        <f t="shared" si="35"/>
        <v>0</v>
      </c>
      <c r="L730" t="s">
        <v>48</v>
      </c>
    </row>
    <row r="731" spans="1:12" x14ac:dyDescent="0.2">
      <c r="A731" t="s">
        <v>703</v>
      </c>
      <c r="B731">
        <v>485</v>
      </c>
      <c r="C731">
        <v>-1</v>
      </c>
      <c r="D731" t="s">
        <v>16</v>
      </c>
      <c r="E731" t="s">
        <v>619</v>
      </c>
      <c r="F731" s="48">
        <v>0</v>
      </c>
      <c r="G731" s="48" t="str">
        <f>IF(ISBLANK('510'!G19),"",'510'!G19)</f>
        <v>w: if &lt; 75th</v>
      </c>
      <c r="H731" s="48" t="e">
        <f t="shared" si="33"/>
        <v>#VALUE!</v>
      </c>
      <c r="I731" t="b">
        <f t="shared" si="34"/>
        <v>1</v>
      </c>
      <c r="K731" t="b">
        <f t="shared" si="35"/>
        <v>0</v>
      </c>
      <c r="L731" t="s">
        <v>48</v>
      </c>
    </row>
    <row r="732" spans="1:12" x14ac:dyDescent="0.2">
      <c r="A732" t="s">
        <v>703</v>
      </c>
      <c r="B732">
        <v>486</v>
      </c>
      <c r="C732">
        <v>-1</v>
      </c>
      <c r="D732" t="s">
        <v>16</v>
      </c>
      <c r="E732" t="s">
        <v>672</v>
      </c>
      <c r="F732" s="48">
        <v>0</v>
      </c>
      <c r="G732" s="48" t="str">
        <f>IF(ISBLANK('510'!H19),"",'510'!H19)</f>
        <v>w: if &lt; 90th</v>
      </c>
      <c r="H732" s="48" t="e">
        <f t="shared" si="33"/>
        <v>#VALUE!</v>
      </c>
      <c r="I732" t="b">
        <f t="shared" si="34"/>
        <v>1</v>
      </c>
      <c r="K732" t="b">
        <f t="shared" si="35"/>
        <v>0</v>
      </c>
      <c r="L732" t="s">
        <v>48</v>
      </c>
    </row>
    <row r="733" spans="1:12" x14ac:dyDescent="0.2">
      <c r="A733" t="s">
        <v>703</v>
      </c>
      <c r="B733">
        <v>487</v>
      </c>
      <c r="C733">
        <v>-1</v>
      </c>
      <c r="D733" t="s">
        <v>16</v>
      </c>
      <c r="E733" t="s">
        <v>620</v>
      </c>
      <c r="F733" s="48">
        <v>0</v>
      </c>
      <c r="G733" s="48" t="str">
        <f>IF(ISBLANK('510'!I19),"",'510'!I19)</f>
        <v>w: if &lt; 95th
w: if &lt; A</v>
      </c>
      <c r="H733" s="48" t="e">
        <f t="shared" si="33"/>
        <v>#VALUE!</v>
      </c>
      <c r="I733" t="b">
        <f t="shared" si="34"/>
        <v>1</v>
      </c>
      <c r="K733" t="b">
        <f t="shared" si="35"/>
        <v>0</v>
      </c>
      <c r="L733" t="s">
        <v>48</v>
      </c>
    </row>
    <row r="734" spans="1:12" x14ac:dyDescent="0.2">
      <c r="A734" t="s">
        <v>703</v>
      </c>
      <c r="B734">
        <v>488</v>
      </c>
      <c r="C734">
        <v>-1</v>
      </c>
      <c r="D734" t="s">
        <v>16</v>
      </c>
      <c r="E734" t="s">
        <v>676</v>
      </c>
      <c r="F734" s="48" t="s">
        <v>16</v>
      </c>
      <c r="G734" s="48" t="str">
        <f>IF(ISBLANK('510'!C24),"",'510'!C24)</f>
        <v/>
      </c>
      <c r="H734" s="48" t="e">
        <f t="shared" si="33"/>
        <v>#VALUE!</v>
      </c>
      <c r="I734" t="b">
        <f t="shared" si="34"/>
        <v>1</v>
      </c>
      <c r="K734" t="b">
        <f t="shared" si="35"/>
        <v>1</v>
      </c>
      <c r="L734" t="s">
        <v>19</v>
      </c>
    </row>
    <row r="735" spans="1:12" x14ac:dyDescent="0.2">
      <c r="A735" t="s">
        <v>703</v>
      </c>
      <c r="B735">
        <v>489</v>
      </c>
      <c r="C735">
        <v>-1</v>
      </c>
      <c r="D735" t="s">
        <v>16</v>
      </c>
      <c r="E735" t="s">
        <v>704</v>
      </c>
      <c r="F735" s="48">
        <v>0</v>
      </c>
      <c r="G735" s="48" t="str">
        <f>IF(ISBLANK('510'!E43),"",'510'!E43)</f>
        <v>w: if &gt;= 50% OR &lt;= 25%</v>
      </c>
      <c r="H735" s="48" t="e">
        <f t="shared" si="33"/>
        <v>#VALUE!</v>
      </c>
      <c r="I735" t="b">
        <f t="shared" si="34"/>
        <v>1</v>
      </c>
      <c r="K735" t="b">
        <f t="shared" si="35"/>
        <v>0</v>
      </c>
      <c r="L735" t="s">
        <v>48</v>
      </c>
    </row>
    <row r="736" spans="1:12" x14ac:dyDescent="0.2">
      <c r="A736" t="s">
        <v>703</v>
      </c>
      <c r="B736">
        <v>490</v>
      </c>
      <c r="C736">
        <v>-1</v>
      </c>
      <c r="D736" t="s">
        <v>16</v>
      </c>
      <c r="E736" t="s">
        <v>705</v>
      </c>
      <c r="F736" s="48">
        <v>0</v>
      </c>
      <c r="G736" s="48" t="str">
        <f>IF(ISBLANK('510'!F44),"",'510'!F44)</f>
        <v>w: if &gt;= 25% OR &lt;= 6.25%</v>
      </c>
      <c r="H736" s="48" t="e">
        <f t="shared" si="33"/>
        <v>#VALUE!</v>
      </c>
      <c r="I736" t="b">
        <f t="shared" si="34"/>
        <v>1</v>
      </c>
      <c r="K736" t="b">
        <f t="shared" si="35"/>
        <v>0</v>
      </c>
      <c r="L736" t="s">
        <v>48</v>
      </c>
    </row>
    <row r="737" spans="1:12" x14ac:dyDescent="0.2">
      <c r="A737" t="s">
        <v>703</v>
      </c>
      <c r="B737">
        <v>491</v>
      </c>
      <c r="C737">
        <v>-1</v>
      </c>
      <c r="D737" t="s">
        <v>16</v>
      </c>
      <c r="E737" t="s">
        <v>266</v>
      </c>
      <c r="F737" s="48">
        <v>0</v>
      </c>
      <c r="G737" s="48" t="str">
        <f>IF(ISBLANK('510'!G45),"",'510'!G45)</f>
        <v>w: if &gt;= 10% OR &lt;= 1%</v>
      </c>
      <c r="H737" s="48" t="e">
        <f t="shared" si="33"/>
        <v>#VALUE!</v>
      </c>
      <c r="I737" t="b">
        <f t="shared" si="34"/>
        <v>1</v>
      </c>
      <c r="K737" t="b">
        <f t="shared" si="35"/>
        <v>0</v>
      </c>
      <c r="L737" t="s">
        <v>48</v>
      </c>
    </row>
    <row r="738" spans="1:12" x14ac:dyDescent="0.2">
      <c r="A738" t="s">
        <v>703</v>
      </c>
      <c r="B738">
        <v>492</v>
      </c>
      <c r="C738">
        <v>-1</v>
      </c>
      <c r="D738" t="s">
        <v>16</v>
      </c>
      <c r="E738" t="s">
        <v>706</v>
      </c>
      <c r="F738" s="48">
        <v>0</v>
      </c>
      <c r="G738" s="48" t="str">
        <f>IF(ISBLANK('510'!H46),"",'510'!H46)</f>
        <v>w: if &gt;= 5% OR &lt;= 0.25%</v>
      </c>
      <c r="H738" s="48" t="e">
        <f t="shared" si="33"/>
        <v>#VALUE!</v>
      </c>
      <c r="I738" t="b">
        <f t="shared" si="34"/>
        <v>1</v>
      </c>
      <c r="K738" t="b">
        <f t="shared" si="35"/>
        <v>0</v>
      </c>
      <c r="L738" t="s">
        <v>48</v>
      </c>
    </row>
    <row r="739" spans="1:12" x14ac:dyDescent="0.2">
      <c r="A739" t="s">
        <v>703</v>
      </c>
      <c r="B739">
        <v>493</v>
      </c>
      <c r="C739">
        <v>-1</v>
      </c>
      <c r="D739" t="s">
        <v>16</v>
      </c>
      <c r="E739" t="s">
        <v>707</v>
      </c>
      <c r="F739" s="48">
        <v>0</v>
      </c>
      <c r="G739" s="48" t="str">
        <f>IF(ISBLANK('510'!I47),"",'510'!I47)</f>
        <v>w: if &gt;= 0.5% OR &lt;= 0.0025%</v>
      </c>
      <c r="H739" s="48" t="e">
        <f t="shared" si="33"/>
        <v>#VALUE!</v>
      </c>
      <c r="I739" t="b">
        <f t="shared" si="34"/>
        <v>1</v>
      </c>
      <c r="K739" t="b">
        <f t="shared" si="35"/>
        <v>0</v>
      </c>
      <c r="L739" t="s">
        <v>48</v>
      </c>
    </row>
    <row r="740" spans="1:12" x14ac:dyDescent="0.2">
      <c r="A740" t="s">
        <v>703</v>
      </c>
      <c r="B740">
        <v>494</v>
      </c>
      <c r="C740">
        <v>-1</v>
      </c>
      <c r="D740" t="s">
        <v>16</v>
      </c>
      <c r="E740" t="s">
        <v>708</v>
      </c>
      <c r="F740" s="48">
        <v>0</v>
      </c>
      <c r="G740" s="48" t="str">
        <f>IF(ISBLANK('510'!E53),"",'510'!E53)</f>
        <v>50th</v>
      </c>
      <c r="H740" s="48" t="e">
        <f t="shared" si="33"/>
        <v>#VALUE!</v>
      </c>
      <c r="I740" t="b">
        <f t="shared" si="34"/>
        <v>1</v>
      </c>
      <c r="K740" t="b">
        <f t="shared" si="35"/>
        <v>0</v>
      </c>
      <c r="L740" t="s">
        <v>48</v>
      </c>
    </row>
    <row r="741" spans="1:12" x14ac:dyDescent="0.2">
      <c r="A741" t="s">
        <v>703</v>
      </c>
      <c r="B741">
        <v>495</v>
      </c>
      <c r="C741">
        <v>-1</v>
      </c>
      <c r="D741" t="s">
        <v>16</v>
      </c>
      <c r="E741" t="s">
        <v>709</v>
      </c>
      <c r="F741" s="48">
        <v>0</v>
      </c>
      <c r="G741" s="48" t="str">
        <f>IF(ISBLANK('510'!F54),"",'510'!F54)</f>
        <v/>
      </c>
      <c r="H741" s="48" t="e">
        <f t="shared" si="33"/>
        <v>#VALUE!</v>
      </c>
      <c r="I741" t="b">
        <f t="shared" si="34"/>
        <v>1</v>
      </c>
      <c r="K741" t="b">
        <f t="shared" si="35"/>
        <v>0</v>
      </c>
      <c r="L741" t="s">
        <v>48</v>
      </c>
    </row>
    <row r="742" spans="1:12" x14ac:dyDescent="0.2">
      <c r="A742" t="s">
        <v>703</v>
      </c>
      <c r="B742">
        <v>496</v>
      </c>
      <c r="C742">
        <v>-1</v>
      </c>
      <c r="D742" t="s">
        <v>16</v>
      </c>
      <c r="E742" t="s">
        <v>108</v>
      </c>
      <c r="F742" s="48">
        <v>0</v>
      </c>
      <c r="G742" s="48" t="str">
        <f>IF(ISBLANK('510'!G55),"",'510'!G55)</f>
        <v/>
      </c>
      <c r="H742" s="48" t="e">
        <f t="shared" si="33"/>
        <v>#VALUE!</v>
      </c>
      <c r="I742" t="b">
        <f t="shared" si="34"/>
        <v>1</v>
      </c>
      <c r="K742" t="b">
        <f t="shared" si="35"/>
        <v>0</v>
      </c>
      <c r="L742" t="s">
        <v>48</v>
      </c>
    </row>
    <row r="743" spans="1:12" x14ac:dyDescent="0.2">
      <c r="A743" t="s">
        <v>703</v>
      </c>
      <c r="B743">
        <v>497</v>
      </c>
      <c r="C743">
        <v>-1</v>
      </c>
      <c r="D743" t="s">
        <v>16</v>
      </c>
      <c r="E743" t="s">
        <v>710</v>
      </c>
      <c r="F743" s="48">
        <v>0</v>
      </c>
      <c r="G743" s="48" t="str">
        <f>IF(ISBLANK('510'!H56),"",'510'!H56)</f>
        <v/>
      </c>
      <c r="H743" s="48" t="e">
        <f t="shared" si="33"/>
        <v>#VALUE!</v>
      </c>
      <c r="I743" t="b">
        <f t="shared" si="34"/>
        <v>1</v>
      </c>
      <c r="K743" t="b">
        <f t="shared" si="35"/>
        <v>0</v>
      </c>
      <c r="L743" t="s">
        <v>48</v>
      </c>
    </row>
    <row r="744" spans="1:12" x14ac:dyDescent="0.2">
      <c r="A744" t="s">
        <v>703</v>
      </c>
      <c r="B744">
        <v>498</v>
      </c>
      <c r="C744">
        <v>-1</v>
      </c>
      <c r="D744" t="s">
        <v>16</v>
      </c>
      <c r="E744" t="s">
        <v>296</v>
      </c>
      <c r="F744" s="48">
        <v>0</v>
      </c>
      <c r="G744" s="48" t="str">
        <f>IF(ISBLANK('510'!I57),"",'510'!I57)</f>
        <v/>
      </c>
      <c r="H744" s="48" t="e">
        <f t="shared" si="33"/>
        <v>#VALUE!</v>
      </c>
      <c r="I744" t="b">
        <f t="shared" si="34"/>
        <v>1</v>
      </c>
      <c r="K744" t="b">
        <f t="shared" si="35"/>
        <v>0</v>
      </c>
      <c r="L744" t="s">
        <v>48</v>
      </c>
    </row>
    <row r="745" spans="1:12" x14ac:dyDescent="0.2">
      <c r="A745" t="s">
        <v>703</v>
      </c>
      <c r="B745">
        <v>499</v>
      </c>
      <c r="C745">
        <v>-1</v>
      </c>
      <c r="D745" t="s">
        <v>16</v>
      </c>
      <c r="E745" t="s">
        <v>306</v>
      </c>
      <c r="F745" s="48">
        <v>0</v>
      </c>
      <c r="G745" s="48" t="str">
        <f>IF(ISBLANK('510'!E63),"",'510'!E63)</f>
        <v>Q</v>
      </c>
      <c r="H745" s="48" t="e">
        <f t="shared" si="33"/>
        <v>#VALUE!</v>
      </c>
      <c r="I745" t="b">
        <f t="shared" si="34"/>
        <v>1</v>
      </c>
      <c r="K745" t="b">
        <f t="shared" si="35"/>
        <v>0</v>
      </c>
      <c r="L745" t="s">
        <v>48</v>
      </c>
    </row>
    <row r="746" spans="1:12" x14ac:dyDescent="0.2">
      <c r="A746" t="s">
        <v>703</v>
      </c>
      <c r="B746">
        <v>500</v>
      </c>
      <c r="C746">
        <v>-1</v>
      </c>
      <c r="D746" t="s">
        <v>16</v>
      </c>
      <c r="E746" t="s">
        <v>711</v>
      </c>
      <c r="F746" s="48">
        <v>0</v>
      </c>
      <c r="G746" s="48" t="str">
        <f>IF(ISBLANK('510'!F64),"",'510'!F64)</f>
        <v>75th</v>
      </c>
      <c r="H746" s="48" t="e">
        <f t="shared" si="33"/>
        <v>#VALUE!</v>
      </c>
      <c r="I746" t="b">
        <f t="shared" si="34"/>
        <v>1</v>
      </c>
      <c r="K746" t="b">
        <f t="shared" si="35"/>
        <v>0</v>
      </c>
      <c r="L746" t="s">
        <v>48</v>
      </c>
    </row>
    <row r="747" spans="1:12" x14ac:dyDescent="0.2">
      <c r="A747" t="s">
        <v>703</v>
      </c>
      <c r="B747">
        <v>501</v>
      </c>
      <c r="C747">
        <v>-1</v>
      </c>
      <c r="D747" t="s">
        <v>16</v>
      </c>
      <c r="E747" t="s">
        <v>712</v>
      </c>
      <c r="F747" s="48">
        <v>0</v>
      </c>
      <c r="G747" s="48" t="str">
        <f>IF(ISBLANK('510'!G65),"",'510'!G65)</f>
        <v/>
      </c>
      <c r="H747" s="48" t="e">
        <f t="shared" si="33"/>
        <v>#VALUE!</v>
      </c>
      <c r="I747" t="b">
        <f t="shared" si="34"/>
        <v>1</v>
      </c>
      <c r="K747" t="b">
        <f t="shared" si="35"/>
        <v>0</v>
      </c>
      <c r="L747" t="s">
        <v>48</v>
      </c>
    </row>
    <row r="748" spans="1:12" x14ac:dyDescent="0.2">
      <c r="A748" t="s">
        <v>703</v>
      </c>
      <c r="B748">
        <v>502</v>
      </c>
      <c r="C748">
        <v>-1</v>
      </c>
      <c r="D748" t="s">
        <v>16</v>
      </c>
      <c r="E748" t="s">
        <v>713</v>
      </c>
      <c r="F748" s="48">
        <v>0</v>
      </c>
      <c r="G748" s="48" t="str">
        <f>IF(ISBLANK('510'!H66),"",'510'!H66)</f>
        <v/>
      </c>
      <c r="H748" s="48" t="e">
        <f t="shared" si="33"/>
        <v>#VALUE!</v>
      </c>
      <c r="I748" t="b">
        <f t="shared" si="34"/>
        <v>1</v>
      </c>
      <c r="K748" t="b">
        <f t="shared" si="35"/>
        <v>0</v>
      </c>
      <c r="L748" t="s">
        <v>48</v>
      </c>
    </row>
    <row r="749" spans="1:12" x14ac:dyDescent="0.2">
      <c r="A749" t="s">
        <v>703</v>
      </c>
      <c r="B749">
        <v>503</v>
      </c>
      <c r="C749">
        <v>-1</v>
      </c>
      <c r="D749" t="s">
        <v>16</v>
      </c>
      <c r="E749" t="s">
        <v>714</v>
      </c>
      <c r="F749" s="48">
        <v>0</v>
      </c>
      <c r="G749" s="48" t="str">
        <f>IF(ISBLANK('510'!I67),"",'510'!I67)</f>
        <v/>
      </c>
      <c r="H749" s="48" t="e">
        <f t="shared" si="33"/>
        <v>#VALUE!</v>
      </c>
      <c r="I749" t="b">
        <f t="shared" si="34"/>
        <v>1</v>
      </c>
      <c r="K749" t="b">
        <f t="shared" si="35"/>
        <v>0</v>
      </c>
      <c r="L749" t="s">
        <v>48</v>
      </c>
    </row>
    <row r="750" spans="1:12" x14ac:dyDescent="0.2">
      <c r="A750" t="s">
        <v>703</v>
      </c>
      <c r="B750">
        <v>504</v>
      </c>
      <c r="C750">
        <v>-1</v>
      </c>
      <c r="D750" t="s">
        <v>16</v>
      </c>
      <c r="E750" t="s">
        <v>715</v>
      </c>
      <c r="F750" s="48" t="s">
        <v>16</v>
      </c>
      <c r="G750" s="48" t="str">
        <f>IF(ISBLANK('510'!C73),"",'510'!C73)</f>
        <v/>
      </c>
      <c r="H750" s="48" t="e">
        <f t="shared" si="33"/>
        <v>#VALUE!</v>
      </c>
      <c r="I750" t="b">
        <f t="shared" si="34"/>
        <v>1</v>
      </c>
      <c r="K750" t="b">
        <f t="shared" si="35"/>
        <v>1</v>
      </c>
      <c r="L750" t="s">
        <v>19</v>
      </c>
    </row>
    <row r="751" spans="1:12" x14ac:dyDescent="0.2">
      <c r="A751" t="s">
        <v>716</v>
      </c>
      <c r="B751">
        <v>547</v>
      </c>
      <c r="C751">
        <v>-1</v>
      </c>
      <c r="D751" t="s">
        <v>16</v>
      </c>
      <c r="E751" t="s">
        <v>26</v>
      </c>
      <c r="F751" s="48">
        <v>0</v>
      </c>
      <c r="G751" s="48" t="str">
        <f>IF(ISBLANK('520'!E18),"",'520'!E18)</f>
        <v>w: if &gt;= 50% OR &lt;= 25%</v>
      </c>
      <c r="H751" s="48" t="e">
        <f t="shared" si="33"/>
        <v>#VALUE!</v>
      </c>
      <c r="I751" t="b">
        <f t="shared" si="34"/>
        <v>1</v>
      </c>
      <c r="K751" t="b">
        <f t="shared" si="35"/>
        <v>0</v>
      </c>
      <c r="L751" t="s">
        <v>48</v>
      </c>
    </row>
    <row r="752" spans="1:12" x14ac:dyDescent="0.2">
      <c r="A752" t="s">
        <v>716</v>
      </c>
      <c r="B752">
        <v>548</v>
      </c>
      <c r="C752">
        <v>-1</v>
      </c>
      <c r="D752" t="s">
        <v>16</v>
      </c>
      <c r="E752" t="s">
        <v>188</v>
      </c>
      <c r="F752" s="48">
        <v>0</v>
      </c>
      <c r="G752" s="48" t="str">
        <f>IF(ISBLANK('520'!F19),"",'520'!F19)</f>
        <v>w: if &gt;= 25% OR &lt;= 6.25%</v>
      </c>
      <c r="H752" s="48" t="e">
        <f t="shared" si="33"/>
        <v>#VALUE!</v>
      </c>
      <c r="I752" t="b">
        <f t="shared" si="34"/>
        <v>1</v>
      </c>
      <c r="K752" t="b">
        <f t="shared" si="35"/>
        <v>0</v>
      </c>
      <c r="L752" t="s">
        <v>48</v>
      </c>
    </row>
    <row r="753" spans="1:12" x14ac:dyDescent="0.2">
      <c r="A753" t="s">
        <v>716</v>
      </c>
      <c r="B753">
        <v>549</v>
      </c>
      <c r="C753">
        <v>-1</v>
      </c>
      <c r="D753" t="s">
        <v>16</v>
      </c>
      <c r="E753" t="s">
        <v>665</v>
      </c>
      <c r="F753" s="48">
        <v>0</v>
      </c>
      <c r="G753" s="48" t="str">
        <f>IF(ISBLANK('520'!G20),"",'520'!G20)</f>
        <v>w: if &gt;= 10% OR &lt;= 1%</v>
      </c>
      <c r="H753" s="48" t="e">
        <f t="shared" si="33"/>
        <v>#VALUE!</v>
      </c>
      <c r="I753" t="b">
        <f t="shared" si="34"/>
        <v>1</v>
      </c>
      <c r="K753" t="b">
        <f t="shared" si="35"/>
        <v>0</v>
      </c>
      <c r="L753" t="s">
        <v>48</v>
      </c>
    </row>
    <row r="754" spans="1:12" x14ac:dyDescent="0.2">
      <c r="A754" t="s">
        <v>716</v>
      </c>
      <c r="B754">
        <v>550</v>
      </c>
      <c r="C754">
        <v>-1</v>
      </c>
      <c r="D754" t="s">
        <v>16</v>
      </c>
      <c r="E754" t="s">
        <v>192</v>
      </c>
      <c r="F754" s="48">
        <v>0</v>
      </c>
      <c r="G754" s="48" t="str">
        <f>IF(ISBLANK('520'!H21),"",'520'!H21)</f>
        <v>w: if &gt;= 5% OR &lt;= 0.25%</v>
      </c>
      <c r="H754" s="48" t="e">
        <f t="shared" si="33"/>
        <v>#VALUE!</v>
      </c>
      <c r="I754" t="b">
        <f t="shared" si="34"/>
        <v>1</v>
      </c>
      <c r="K754" t="b">
        <f t="shared" si="35"/>
        <v>0</v>
      </c>
      <c r="L754" t="s">
        <v>48</v>
      </c>
    </row>
    <row r="755" spans="1:12" x14ac:dyDescent="0.2">
      <c r="A755" t="s">
        <v>716</v>
      </c>
      <c r="B755">
        <v>551</v>
      </c>
      <c r="C755">
        <v>-1</v>
      </c>
      <c r="D755" t="s">
        <v>16</v>
      </c>
      <c r="E755" t="s">
        <v>717</v>
      </c>
      <c r="F755" s="48">
        <v>0</v>
      </c>
      <c r="G755" s="48" t="str">
        <f>IF(ISBLANK('520'!I22),"",'520'!I22)</f>
        <v>w: if &gt;= 0.5% OR &lt;= 0.0025%</v>
      </c>
      <c r="H755" s="48" t="e">
        <f t="shared" si="33"/>
        <v>#VALUE!</v>
      </c>
      <c r="I755" t="b">
        <f t="shared" si="34"/>
        <v>1</v>
      </c>
      <c r="K755" t="b">
        <f t="shared" si="35"/>
        <v>0</v>
      </c>
      <c r="L755" t="s">
        <v>48</v>
      </c>
    </row>
    <row r="756" spans="1:12" x14ac:dyDescent="0.2">
      <c r="A756" t="s">
        <v>716</v>
      </c>
      <c r="B756">
        <v>552</v>
      </c>
      <c r="C756">
        <v>-1</v>
      </c>
      <c r="D756" t="s">
        <v>16</v>
      </c>
      <c r="E756" t="s">
        <v>718</v>
      </c>
      <c r="F756" s="48" t="s">
        <v>16</v>
      </c>
      <c r="G756" s="48">
        <f>IF(ISBLANK('520'!F24),"",'520'!F24)</f>
        <v>0</v>
      </c>
      <c r="H756" s="48" t="e">
        <f t="shared" si="33"/>
        <v>#VALUE!</v>
      </c>
      <c r="I756" t="b">
        <f t="shared" si="34"/>
        <v>1</v>
      </c>
      <c r="K756" t="b">
        <f t="shared" si="35"/>
        <v>0</v>
      </c>
      <c r="L756" t="s">
        <v>19</v>
      </c>
    </row>
    <row r="757" spans="1:12" x14ac:dyDescent="0.2">
      <c r="A757" t="s">
        <v>716</v>
      </c>
      <c r="B757">
        <v>553</v>
      </c>
      <c r="C757">
        <v>-1</v>
      </c>
      <c r="D757" t="s">
        <v>16</v>
      </c>
      <c r="E757" t="s">
        <v>719</v>
      </c>
      <c r="F757" s="48" t="s">
        <v>16</v>
      </c>
      <c r="G757" s="48">
        <f>IF(ISBLANK('520'!F25),"",'520'!F25)</f>
        <v>0</v>
      </c>
      <c r="H757" s="48" t="e">
        <f t="shared" si="33"/>
        <v>#VALUE!</v>
      </c>
      <c r="I757" t="b">
        <f t="shared" si="34"/>
        <v>1</v>
      </c>
      <c r="K757" t="b">
        <f t="shared" si="35"/>
        <v>0</v>
      </c>
      <c r="L757" t="s">
        <v>19</v>
      </c>
    </row>
    <row r="758" spans="1:12" x14ac:dyDescent="0.2">
      <c r="A758" t="s">
        <v>716</v>
      </c>
      <c r="B758">
        <v>554</v>
      </c>
      <c r="C758">
        <v>-1</v>
      </c>
      <c r="D758" t="s">
        <v>16</v>
      </c>
      <c r="E758" t="s">
        <v>650</v>
      </c>
      <c r="F758" s="48">
        <v>0</v>
      </c>
      <c r="G758" s="48">
        <f>IF(ISBLANK('520'!F26),"",'520'!F26)</f>
        <v>0</v>
      </c>
      <c r="H758" s="48">
        <f t="shared" si="33"/>
        <v>0</v>
      </c>
      <c r="I758" t="b">
        <f t="shared" si="34"/>
        <v>0</v>
      </c>
      <c r="K758" t="b">
        <f t="shared" si="35"/>
        <v>1</v>
      </c>
      <c r="L758" t="s">
        <v>48</v>
      </c>
    </row>
    <row r="759" spans="1:12" x14ac:dyDescent="0.2">
      <c r="A759" t="s">
        <v>716</v>
      </c>
      <c r="B759">
        <v>555</v>
      </c>
      <c r="C759">
        <v>-1</v>
      </c>
      <c r="D759" t="s">
        <v>16</v>
      </c>
      <c r="E759" t="s">
        <v>720</v>
      </c>
      <c r="F759" s="48" t="s">
        <v>16</v>
      </c>
      <c r="G759" s="48" t="str">
        <f>IF(ISBLANK('520'!C30),"",'520'!C30)</f>
        <v/>
      </c>
      <c r="H759" s="48" t="e">
        <f t="shared" si="33"/>
        <v>#VALUE!</v>
      </c>
      <c r="I759" t="b">
        <f t="shared" si="34"/>
        <v>1</v>
      </c>
      <c r="K759" t="b">
        <f t="shared" si="35"/>
        <v>1</v>
      </c>
      <c r="L759" t="s">
        <v>19</v>
      </c>
    </row>
    <row r="760" spans="1:12" x14ac:dyDescent="0.2">
      <c r="A760" t="s">
        <v>716</v>
      </c>
      <c r="B760">
        <v>556</v>
      </c>
      <c r="C760">
        <v>-1</v>
      </c>
      <c r="D760" t="s">
        <v>16</v>
      </c>
      <c r="E760" t="s">
        <v>721</v>
      </c>
      <c r="F760" s="48">
        <v>0</v>
      </c>
      <c r="G760" s="48" t="str">
        <f>IF(ISBLANK('520'!E43),"",'520'!E43)</f>
        <v>w: if &gt;= 50% OR &lt;= 25%</v>
      </c>
      <c r="H760" s="48" t="e">
        <f t="shared" si="33"/>
        <v>#VALUE!</v>
      </c>
      <c r="I760" t="b">
        <f t="shared" si="34"/>
        <v>1</v>
      </c>
      <c r="K760" t="b">
        <f t="shared" si="35"/>
        <v>0</v>
      </c>
      <c r="L760" t="s">
        <v>48</v>
      </c>
    </row>
    <row r="761" spans="1:12" x14ac:dyDescent="0.2">
      <c r="A761" t="s">
        <v>716</v>
      </c>
      <c r="B761">
        <v>557</v>
      </c>
      <c r="C761">
        <v>-1</v>
      </c>
      <c r="D761" t="s">
        <v>16</v>
      </c>
      <c r="E761" t="s">
        <v>722</v>
      </c>
      <c r="F761" s="48">
        <v>0</v>
      </c>
      <c r="G761" s="48" t="str">
        <f>IF(ISBLANK('520'!F44),"",'520'!F44)</f>
        <v>w: if &gt;= 25% OR &lt;= 6.25%</v>
      </c>
      <c r="H761" s="48" t="e">
        <f t="shared" si="33"/>
        <v>#VALUE!</v>
      </c>
      <c r="I761" t="b">
        <f t="shared" si="34"/>
        <v>1</v>
      </c>
      <c r="K761" t="b">
        <f t="shared" si="35"/>
        <v>0</v>
      </c>
      <c r="L761" t="s">
        <v>48</v>
      </c>
    </row>
    <row r="762" spans="1:12" x14ac:dyDescent="0.2">
      <c r="A762" t="s">
        <v>716</v>
      </c>
      <c r="B762">
        <v>558</v>
      </c>
      <c r="C762">
        <v>-1</v>
      </c>
      <c r="D762" t="s">
        <v>16</v>
      </c>
      <c r="E762" t="s">
        <v>99</v>
      </c>
      <c r="F762" s="48">
        <v>0</v>
      </c>
      <c r="G762" s="48" t="str">
        <f>IF(ISBLANK('520'!G45),"",'520'!G45)</f>
        <v>w: if &gt;= 10% OR &lt;= 1%</v>
      </c>
      <c r="H762" s="48" t="e">
        <f t="shared" si="33"/>
        <v>#VALUE!</v>
      </c>
      <c r="I762" t="b">
        <f t="shared" si="34"/>
        <v>1</v>
      </c>
      <c r="K762" t="b">
        <f t="shared" si="35"/>
        <v>0</v>
      </c>
      <c r="L762" t="s">
        <v>48</v>
      </c>
    </row>
    <row r="763" spans="1:12" x14ac:dyDescent="0.2">
      <c r="A763" t="s">
        <v>716</v>
      </c>
      <c r="B763">
        <v>559</v>
      </c>
      <c r="C763">
        <v>-1</v>
      </c>
      <c r="D763" t="s">
        <v>16</v>
      </c>
      <c r="E763" t="s">
        <v>723</v>
      </c>
      <c r="F763" s="48">
        <v>0</v>
      </c>
      <c r="G763" s="48" t="str">
        <f>IF(ISBLANK('520'!H46),"",'520'!H46)</f>
        <v>w: if &gt;= 5% OR &lt;= 0.25%</v>
      </c>
      <c r="H763" s="48" t="e">
        <f t="shared" si="33"/>
        <v>#VALUE!</v>
      </c>
      <c r="I763" t="b">
        <f t="shared" si="34"/>
        <v>1</v>
      </c>
      <c r="K763" t="b">
        <f t="shared" si="35"/>
        <v>0</v>
      </c>
      <c r="L763" t="s">
        <v>48</v>
      </c>
    </row>
    <row r="764" spans="1:12" x14ac:dyDescent="0.2">
      <c r="A764" t="s">
        <v>716</v>
      </c>
      <c r="B764">
        <v>560</v>
      </c>
      <c r="C764">
        <v>-1</v>
      </c>
      <c r="D764" t="s">
        <v>16</v>
      </c>
      <c r="E764" t="s">
        <v>254</v>
      </c>
      <c r="F764" s="48">
        <v>0</v>
      </c>
      <c r="G764" s="48" t="str">
        <f>IF(ISBLANK('520'!I47),"",'520'!I47)</f>
        <v>w: if &gt;= 0.5% OR &lt;= 0.0025%</v>
      </c>
      <c r="H764" s="48" t="e">
        <f t="shared" si="33"/>
        <v>#VALUE!</v>
      </c>
      <c r="I764" t="b">
        <f t="shared" si="34"/>
        <v>1</v>
      </c>
      <c r="K764" t="b">
        <f t="shared" si="35"/>
        <v>0</v>
      </c>
      <c r="L764" t="s">
        <v>48</v>
      </c>
    </row>
    <row r="765" spans="1:12" x14ac:dyDescent="0.2">
      <c r="A765" t="s">
        <v>716</v>
      </c>
      <c r="B765">
        <v>561</v>
      </c>
      <c r="C765">
        <v>-1</v>
      </c>
      <c r="D765" t="s">
        <v>16</v>
      </c>
      <c r="E765" t="s">
        <v>724</v>
      </c>
      <c r="F765" s="48" t="s">
        <v>16</v>
      </c>
      <c r="G765" s="48">
        <f>IF(ISBLANK('520'!F50),"",'520'!F50)</f>
        <v>0</v>
      </c>
      <c r="H765" s="48" t="e">
        <f t="shared" si="33"/>
        <v>#VALUE!</v>
      </c>
      <c r="I765" t="b">
        <f t="shared" si="34"/>
        <v>1</v>
      </c>
      <c r="K765" t="b">
        <f t="shared" si="35"/>
        <v>0</v>
      </c>
      <c r="L765" t="s">
        <v>19</v>
      </c>
    </row>
    <row r="766" spans="1:12" x14ac:dyDescent="0.2">
      <c r="A766" t="s">
        <v>716</v>
      </c>
      <c r="B766">
        <v>562</v>
      </c>
      <c r="C766">
        <v>-1</v>
      </c>
      <c r="D766" t="s">
        <v>16</v>
      </c>
      <c r="E766" t="s">
        <v>725</v>
      </c>
      <c r="F766" s="48" t="s">
        <v>16</v>
      </c>
      <c r="G766" s="48">
        <f>IF(ISBLANK('520'!F51),"",'520'!F51)</f>
        <v>0</v>
      </c>
      <c r="H766" s="48" t="e">
        <f t="shared" si="33"/>
        <v>#VALUE!</v>
      </c>
      <c r="I766" t="b">
        <f t="shared" si="34"/>
        <v>1</v>
      </c>
      <c r="K766" t="b">
        <f t="shared" si="35"/>
        <v>0</v>
      </c>
      <c r="L766" t="s">
        <v>19</v>
      </c>
    </row>
    <row r="767" spans="1:12" x14ac:dyDescent="0.2">
      <c r="A767" t="s">
        <v>716</v>
      </c>
      <c r="B767">
        <v>563</v>
      </c>
      <c r="C767">
        <v>-1</v>
      </c>
      <c r="D767" t="s">
        <v>16</v>
      </c>
      <c r="E767" t="s">
        <v>705</v>
      </c>
      <c r="F767" s="48">
        <v>0</v>
      </c>
      <c r="G767" s="48">
        <f>IF(ISBLANK('520'!F52),"",'520'!F52)</f>
        <v>0</v>
      </c>
      <c r="H767" s="48">
        <f t="shared" si="33"/>
        <v>0</v>
      </c>
      <c r="I767" t="b">
        <f t="shared" si="34"/>
        <v>0</v>
      </c>
      <c r="K767" t="b">
        <f t="shared" si="35"/>
        <v>1</v>
      </c>
      <c r="L767" t="s">
        <v>48</v>
      </c>
    </row>
    <row r="768" spans="1:12" x14ac:dyDescent="0.2">
      <c r="A768" t="s">
        <v>716</v>
      </c>
      <c r="B768">
        <v>564</v>
      </c>
      <c r="C768">
        <v>-1</v>
      </c>
      <c r="D768" t="s">
        <v>16</v>
      </c>
      <c r="E768" t="s">
        <v>726</v>
      </c>
      <c r="F768" s="48" t="s">
        <v>16</v>
      </c>
      <c r="G768" s="48" t="str">
        <f>IF(ISBLANK('520'!C56),"",'520'!C56)</f>
        <v/>
      </c>
      <c r="H768" s="48" t="e">
        <f t="shared" si="33"/>
        <v>#VALUE!</v>
      </c>
      <c r="I768" t="b">
        <f t="shared" si="34"/>
        <v>1</v>
      </c>
      <c r="K768" t="b">
        <f t="shared" si="35"/>
        <v>1</v>
      </c>
      <c r="L768" t="s">
        <v>19</v>
      </c>
    </row>
    <row r="769" spans="1:12" x14ac:dyDescent="0.2">
      <c r="A769" t="s">
        <v>716</v>
      </c>
      <c r="B769">
        <v>565</v>
      </c>
      <c r="C769">
        <v>-1</v>
      </c>
      <c r="D769" t="s">
        <v>16</v>
      </c>
      <c r="E769" t="s">
        <v>727</v>
      </c>
      <c r="F769" s="48">
        <v>0</v>
      </c>
      <c r="G769" s="48" t="str">
        <f>IF(ISBLANK('520'!E68),"",'520'!E68)</f>
        <v>w: if &gt;= 50% OR &lt;= 25%</v>
      </c>
      <c r="H769" s="48" t="e">
        <f t="shared" si="33"/>
        <v>#VALUE!</v>
      </c>
      <c r="I769" t="b">
        <f t="shared" si="34"/>
        <v>1</v>
      </c>
      <c r="K769" t="b">
        <f t="shared" si="35"/>
        <v>0</v>
      </c>
      <c r="L769" t="s">
        <v>48</v>
      </c>
    </row>
    <row r="770" spans="1:12" x14ac:dyDescent="0.2">
      <c r="A770" t="s">
        <v>716</v>
      </c>
      <c r="B770">
        <v>566</v>
      </c>
      <c r="C770">
        <v>-1</v>
      </c>
      <c r="D770" t="s">
        <v>16</v>
      </c>
      <c r="E770" t="s">
        <v>728</v>
      </c>
      <c r="F770" s="48">
        <v>0</v>
      </c>
      <c r="G770" s="48" t="str">
        <f>IF(ISBLANK('520'!F69),"",'520'!F69)</f>
        <v>w: if &gt;= 25% OR &lt;= 6.25%</v>
      </c>
      <c r="H770" s="48" t="e">
        <f t="shared" si="33"/>
        <v>#VALUE!</v>
      </c>
      <c r="I770" t="b">
        <f t="shared" si="34"/>
        <v>1</v>
      </c>
      <c r="K770" t="b">
        <f t="shared" si="35"/>
        <v>0</v>
      </c>
      <c r="L770" t="s">
        <v>48</v>
      </c>
    </row>
    <row r="771" spans="1:12" x14ac:dyDescent="0.2">
      <c r="A771" t="s">
        <v>716</v>
      </c>
      <c r="B771">
        <v>567</v>
      </c>
      <c r="C771">
        <v>-1</v>
      </c>
      <c r="D771" t="s">
        <v>16</v>
      </c>
      <c r="E771" t="s">
        <v>729</v>
      </c>
      <c r="F771" s="48">
        <v>0</v>
      </c>
      <c r="G771" s="48" t="str">
        <f>IF(ISBLANK('520'!G70),"",'520'!G70)</f>
        <v>w: if &gt;= 10% OR &lt;= 1%</v>
      </c>
      <c r="H771" s="48" t="e">
        <f t="shared" si="33"/>
        <v>#VALUE!</v>
      </c>
      <c r="I771" t="b">
        <f t="shared" si="34"/>
        <v>1</v>
      </c>
      <c r="K771" t="b">
        <f t="shared" si="35"/>
        <v>0</v>
      </c>
      <c r="L771" t="s">
        <v>48</v>
      </c>
    </row>
    <row r="772" spans="1:12" x14ac:dyDescent="0.2">
      <c r="A772" t="s">
        <v>716</v>
      </c>
      <c r="B772">
        <v>568</v>
      </c>
      <c r="C772">
        <v>-1</v>
      </c>
      <c r="D772" t="s">
        <v>16</v>
      </c>
      <c r="E772" t="s">
        <v>309</v>
      </c>
      <c r="F772" s="48">
        <v>0</v>
      </c>
      <c r="G772" s="48" t="str">
        <f>IF(ISBLANK('520'!H71),"",'520'!H71)</f>
        <v>w: if &gt;= 5% OR &lt;= 0.25%</v>
      </c>
      <c r="H772" s="48" t="e">
        <f t="shared" si="33"/>
        <v>#VALUE!</v>
      </c>
      <c r="I772" t="b">
        <f t="shared" si="34"/>
        <v>1</v>
      </c>
      <c r="K772" t="b">
        <f t="shared" si="35"/>
        <v>0</v>
      </c>
      <c r="L772" t="s">
        <v>48</v>
      </c>
    </row>
    <row r="773" spans="1:12" x14ac:dyDescent="0.2">
      <c r="A773" t="s">
        <v>716</v>
      </c>
      <c r="B773">
        <v>569</v>
      </c>
      <c r="C773">
        <v>-1</v>
      </c>
      <c r="D773" t="s">
        <v>16</v>
      </c>
      <c r="E773" t="s">
        <v>730</v>
      </c>
      <c r="F773" s="48">
        <v>0</v>
      </c>
      <c r="G773" s="48" t="str">
        <f>IF(ISBLANK('520'!I72),"",'520'!I72)</f>
        <v>w: if &gt;= 0.5% OR &lt;= 0.0025%</v>
      </c>
      <c r="H773" s="48" t="e">
        <f t="shared" si="33"/>
        <v>#VALUE!</v>
      </c>
      <c r="I773" t="b">
        <f t="shared" si="34"/>
        <v>1</v>
      </c>
      <c r="K773" t="b">
        <f t="shared" si="35"/>
        <v>0</v>
      </c>
      <c r="L773" t="s">
        <v>48</v>
      </c>
    </row>
    <row r="774" spans="1:12" x14ac:dyDescent="0.2">
      <c r="A774" t="s">
        <v>716</v>
      </c>
      <c r="B774">
        <v>570</v>
      </c>
      <c r="C774">
        <v>-1</v>
      </c>
      <c r="D774" t="s">
        <v>16</v>
      </c>
      <c r="E774" t="s">
        <v>731</v>
      </c>
      <c r="F774" s="48" t="s">
        <v>16</v>
      </c>
      <c r="G774" s="48" t="str">
        <f>IF(ISBLANK('520'!F74),"",'520'!F74)</f>
        <v>= 520.2 Break Even Percentile - Insurance Risk
0.0000%</v>
      </c>
      <c r="H774" s="48" t="e">
        <f t="shared" ref="H774:H837" si="36">G774-F774</f>
        <v>#VALUE!</v>
      </c>
      <c r="I774" t="b">
        <f t="shared" ref="I774:I837" si="37">ISERROR(H774)</f>
        <v>1</v>
      </c>
      <c r="K774" t="b">
        <f t="shared" ref="K774:K837" si="38">G774=F774</f>
        <v>0</v>
      </c>
      <c r="L774" t="s">
        <v>19</v>
      </c>
    </row>
    <row r="775" spans="1:12" x14ac:dyDescent="0.2">
      <c r="A775" t="s">
        <v>716</v>
      </c>
      <c r="B775">
        <v>571</v>
      </c>
      <c r="C775">
        <v>-1</v>
      </c>
      <c r="D775" t="s">
        <v>16</v>
      </c>
      <c r="E775" t="s">
        <v>699</v>
      </c>
      <c r="F775" s="48" t="s">
        <v>16</v>
      </c>
      <c r="G775" s="48">
        <f>IF(ISBLANK('520'!F75),"",'520'!F75)</f>
        <v>0</v>
      </c>
      <c r="H775" s="48" t="e">
        <f t="shared" si="36"/>
        <v>#VALUE!</v>
      </c>
      <c r="I775" t="b">
        <f t="shared" si="37"/>
        <v>1</v>
      </c>
      <c r="K775" t="b">
        <f t="shared" si="38"/>
        <v>0</v>
      </c>
      <c r="L775" t="s">
        <v>19</v>
      </c>
    </row>
    <row r="776" spans="1:12" x14ac:dyDescent="0.2">
      <c r="A776" t="s">
        <v>716</v>
      </c>
      <c r="B776">
        <v>572</v>
      </c>
      <c r="C776">
        <v>-1</v>
      </c>
      <c r="D776" t="s">
        <v>16</v>
      </c>
      <c r="E776" t="s">
        <v>732</v>
      </c>
      <c r="F776" s="48">
        <v>0</v>
      </c>
      <c r="G776" s="48">
        <f>IF(ISBLANK('520'!F76),"",'520'!F76)</f>
        <v>0</v>
      </c>
      <c r="H776" s="48">
        <f t="shared" si="36"/>
        <v>0</v>
      </c>
      <c r="I776" t="b">
        <f t="shared" si="37"/>
        <v>0</v>
      </c>
      <c r="K776" t="b">
        <f t="shared" si="38"/>
        <v>1</v>
      </c>
      <c r="L776" t="s">
        <v>48</v>
      </c>
    </row>
    <row r="777" spans="1:12" x14ac:dyDescent="0.2">
      <c r="A777" t="s">
        <v>716</v>
      </c>
      <c r="B777">
        <v>573</v>
      </c>
      <c r="C777">
        <v>-1</v>
      </c>
      <c r="D777" t="s">
        <v>16</v>
      </c>
      <c r="E777" t="s">
        <v>733</v>
      </c>
      <c r="F777" s="48" t="s">
        <v>16</v>
      </c>
      <c r="G777" s="48" t="str">
        <f>IF(ISBLANK('520'!C80),"",'520'!C80)</f>
        <v/>
      </c>
      <c r="H777" s="48" t="e">
        <f t="shared" si="36"/>
        <v>#VALUE!</v>
      </c>
      <c r="I777" t="b">
        <f t="shared" si="37"/>
        <v>1</v>
      </c>
      <c r="K777" t="b">
        <f t="shared" si="38"/>
        <v>1</v>
      </c>
      <c r="L777" t="s">
        <v>19</v>
      </c>
    </row>
    <row r="778" spans="1:12" x14ac:dyDescent="0.2">
      <c r="A778" t="s">
        <v>716</v>
      </c>
      <c r="B778">
        <v>574</v>
      </c>
      <c r="C778">
        <v>-1</v>
      </c>
      <c r="D778" t="s">
        <v>16</v>
      </c>
      <c r="E778" t="s">
        <v>734</v>
      </c>
      <c r="F778" s="48">
        <v>0</v>
      </c>
      <c r="G778" s="48" t="str">
        <f>IF(ISBLANK('520'!E94),"",'520'!E94)</f>
        <v>w: if &gt;= 50% OR &lt;= 25%</v>
      </c>
      <c r="H778" s="48" t="e">
        <f t="shared" si="36"/>
        <v>#VALUE!</v>
      </c>
      <c r="I778" t="b">
        <f t="shared" si="37"/>
        <v>1</v>
      </c>
      <c r="K778" t="b">
        <f t="shared" si="38"/>
        <v>0</v>
      </c>
      <c r="L778" t="s">
        <v>48</v>
      </c>
    </row>
    <row r="779" spans="1:12" x14ac:dyDescent="0.2">
      <c r="A779" t="s">
        <v>716</v>
      </c>
      <c r="B779">
        <v>575</v>
      </c>
      <c r="C779">
        <v>-1</v>
      </c>
      <c r="D779" t="s">
        <v>16</v>
      </c>
      <c r="E779" t="s">
        <v>363</v>
      </c>
      <c r="F779" s="48">
        <v>0</v>
      </c>
      <c r="G779" s="48" t="str">
        <f>IF(ISBLANK('520'!F95),"",'520'!F95)</f>
        <v>w: if &gt;= 25% OR &lt;= 6.25%</v>
      </c>
      <c r="H779" s="48" t="e">
        <f t="shared" si="36"/>
        <v>#VALUE!</v>
      </c>
      <c r="I779" t="b">
        <f t="shared" si="37"/>
        <v>1</v>
      </c>
      <c r="K779" t="b">
        <f t="shared" si="38"/>
        <v>0</v>
      </c>
      <c r="L779" t="s">
        <v>48</v>
      </c>
    </row>
    <row r="780" spans="1:12" x14ac:dyDescent="0.2">
      <c r="A780" t="s">
        <v>716</v>
      </c>
      <c r="B780">
        <v>576</v>
      </c>
      <c r="C780">
        <v>-1</v>
      </c>
      <c r="D780" t="s">
        <v>16</v>
      </c>
      <c r="E780" t="s">
        <v>735</v>
      </c>
      <c r="F780" s="48">
        <v>0</v>
      </c>
      <c r="G780" s="48" t="str">
        <f>IF(ISBLANK('520'!G96),"",'520'!G96)</f>
        <v>w: if &gt;= 10% OR &lt;= 1%</v>
      </c>
      <c r="H780" s="48" t="e">
        <f t="shared" si="36"/>
        <v>#VALUE!</v>
      </c>
      <c r="I780" t="b">
        <f t="shared" si="37"/>
        <v>1</v>
      </c>
      <c r="K780" t="b">
        <f t="shared" si="38"/>
        <v>0</v>
      </c>
      <c r="L780" t="s">
        <v>48</v>
      </c>
    </row>
    <row r="781" spans="1:12" x14ac:dyDescent="0.2">
      <c r="A781" t="s">
        <v>716</v>
      </c>
      <c r="B781">
        <v>577</v>
      </c>
      <c r="C781">
        <v>-1</v>
      </c>
      <c r="D781" t="s">
        <v>16</v>
      </c>
      <c r="E781" t="s">
        <v>736</v>
      </c>
      <c r="F781" s="48">
        <v>0</v>
      </c>
      <c r="G781" s="48" t="str">
        <f>IF(ISBLANK('520'!H97),"",'520'!H97)</f>
        <v>w: if &gt;= 5% OR &lt;= 0.25%</v>
      </c>
      <c r="H781" s="48" t="e">
        <f t="shared" si="36"/>
        <v>#VALUE!</v>
      </c>
      <c r="I781" t="b">
        <f t="shared" si="37"/>
        <v>1</v>
      </c>
      <c r="K781" t="b">
        <f t="shared" si="38"/>
        <v>0</v>
      </c>
      <c r="L781" t="s">
        <v>48</v>
      </c>
    </row>
    <row r="782" spans="1:12" x14ac:dyDescent="0.2">
      <c r="A782" t="s">
        <v>716</v>
      </c>
      <c r="B782">
        <v>578</v>
      </c>
      <c r="C782">
        <v>-1</v>
      </c>
      <c r="D782" t="s">
        <v>16</v>
      </c>
      <c r="E782" t="s">
        <v>737</v>
      </c>
      <c r="F782" s="48">
        <v>0</v>
      </c>
      <c r="G782" s="48" t="str">
        <f>IF(ISBLANK('520'!I98),"",'520'!I98)</f>
        <v>w: if &gt;= 0.5% OR &lt;= 0.0025%</v>
      </c>
      <c r="H782" s="48" t="e">
        <f t="shared" si="36"/>
        <v>#VALUE!</v>
      </c>
      <c r="I782" t="b">
        <f t="shared" si="37"/>
        <v>1</v>
      </c>
      <c r="K782" t="b">
        <f t="shared" si="38"/>
        <v>0</v>
      </c>
      <c r="L782" t="s">
        <v>48</v>
      </c>
    </row>
    <row r="783" spans="1:12" x14ac:dyDescent="0.2">
      <c r="A783" t="s">
        <v>716</v>
      </c>
      <c r="B783">
        <v>579</v>
      </c>
      <c r="C783">
        <v>-1</v>
      </c>
      <c r="D783" t="s">
        <v>16</v>
      </c>
      <c r="E783" t="s">
        <v>738</v>
      </c>
      <c r="F783" s="48" t="s">
        <v>16</v>
      </c>
      <c r="G783" s="48" t="str">
        <f>IF(ISBLANK('520'!F100),"",'520'!F100)</f>
        <v>= 520.2 Break Even Percentile - Insurance Risk
0.0000%</v>
      </c>
      <c r="H783" s="48" t="e">
        <f t="shared" si="36"/>
        <v>#VALUE!</v>
      </c>
      <c r="I783" t="b">
        <f t="shared" si="37"/>
        <v>1</v>
      </c>
      <c r="K783" t="b">
        <f t="shared" si="38"/>
        <v>0</v>
      </c>
      <c r="L783" t="s">
        <v>19</v>
      </c>
    </row>
    <row r="784" spans="1:12" x14ac:dyDescent="0.2">
      <c r="A784" t="s">
        <v>716</v>
      </c>
      <c r="B784">
        <v>580</v>
      </c>
      <c r="C784">
        <v>-1</v>
      </c>
      <c r="D784" t="s">
        <v>16</v>
      </c>
      <c r="E784" t="s">
        <v>377</v>
      </c>
      <c r="F784" s="48" t="s">
        <v>16</v>
      </c>
      <c r="G784" s="48">
        <f>IF(ISBLANK('520'!F101),"",'520'!F101)</f>
        <v>0</v>
      </c>
      <c r="H784" s="48" t="e">
        <f t="shared" si="36"/>
        <v>#VALUE!</v>
      </c>
      <c r="I784" t="b">
        <f t="shared" si="37"/>
        <v>1</v>
      </c>
      <c r="K784" t="b">
        <f t="shared" si="38"/>
        <v>0</v>
      </c>
      <c r="L784" t="s">
        <v>19</v>
      </c>
    </row>
    <row r="785" spans="1:12" x14ac:dyDescent="0.2">
      <c r="A785" t="s">
        <v>716</v>
      </c>
      <c r="B785">
        <v>581</v>
      </c>
      <c r="C785">
        <v>-1</v>
      </c>
      <c r="D785" t="s">
        <v>16</v>
      </c>
      <c r="E785" t="s">
        <v>739</v>
      </c>
      <c r="F785" s="48">
        <v>0</v>
      </c>
      <c r="G785" s="48">
        <f>IF(ISBLANK('520'!F102),"",'520'!F102)</f>
        <v>0</v>
      </c>
      <c r="H785" s="48">
        <f t="shared" si="36"/>
        <v>0</v>
      </c>
      <c r="I785" t="b">
        <f t="shared" si="37"/>
        <v>0</v>
      </c>
      <c r="K785" t="b">
        <f t="shared" si="38"/>
        <v>1</v>
      </c>
      <c r="L785" t="s">
        <v>48</v>
      </c>
    </row>
    <row r="786" spans="1:12" x14ac:dyDescent="0.2">
      <c r="A786" t="s">
        <v>716</v>
      </c>
      <c r="B786">
        <v>582</v>
      </c>
      <c r="C786">
        <v>-1</v>
      </c>
      <c r="D786" t="s">
        <v>16</v>
      </c>
      <c r="E786" t="s">
        <v>740</v>
      </c>
      <c r="F786" s="48" t="s">
        <v>16</v>
      </c>
      <c r="G786" s="48" t="str">
        <f>IF(ISBLANK('520'!C107),"",'520'!C107)</f>
        <v/>
      </c>
      <c r="H786" s="48" t="e">
        <f t="shared" si="36"/>
        <v>#VALUE!</v>
      </c>
      <c r="I786" t="b">
        <f t="shared" si="37"/>
        <v>1</v>
      </c>
      <c r="K786" t="b">
        <f t="shared" si="38"/>
        <v>1</v>
      </c>
      <c r="L786" t="s">
        <v>19</v>
      </c>
    </row>
    <row r="787" spans="1:12" x14ac:dyDescent="0.2">
      <c r="A787" t="s">
        <v>716</v>
      </c>
      <c r="B787">
        <v>583</v>
      </c>
      <c r="C787">
        <v>-1</v>
      </c>
      <c r="D787" t="s">
        <v>16</v>
      </c>
      <c r="E787" t="s">
        <v>741</v>
      </c>
      <c r="F787" s="48">
        <v>0</v>
      </c>
      <c r="G787" s="48" t="str">
        <f>IF(ISBLANK('520'!F117),"",'520'!F117)</f>
        <v xml:space="preserve"> = 314.1 A1</v>
      </c>
      <c r="H787" s="48" t="e">
        <f t="shared" si="36"/>
        <v>#VALUE!</v>
      </c>
      <c r="I787" t="b">
        <f t="shared" si="37"/>
        <v>1</v>
      </c>
      <c r="K787" t="b">
        <f t="shared" si="38"/>
        <v>0</v>
      </c>
      <c r="L787" t="s">
        <v>48</v>
      </c>
    </row>
    <row r="788" spans="1:12" x14ac:dyDescent="0.2">
      <c r="A788" t="s">
        <v>716</v>
      </c>
      <c r="B788">
        <v>584</v>
      </c>
      <c r="C788">
        <v>-1</v>
      </c>
      <c r="D788" t="s">
        <v>16</v>
      </c>
      <c r="E788" t="s">
        <v>742</v>
      </c>
      <c r="F788" s="48">
        <v>0</v>
      </c>
      <c r="G788" s="48" t="str">
        <f>IF(ISBLANK('520'!G117),"",'520'!G117)</f>
        <v xml:space="preserve"> = 312 P Total
w: if W1 &lt;&gt; W2 + W3</v>
      </c>
      <c r="H788" s="48" t="e">
        <f t="shared" si="36"/>
        <v>#VALUE!</v>
      </c>
      <c r="I788" t="b">
        <f t="shared" si="37"/>
        <v>1</v>
      </c>
      <c r="K788" t="b">
        <f t="shared" si="38"/>
        <v>0</v>
      </c>
      <c r="L788" t="s">
        <v>48</v>
      </c>
    </row>
    <row r="789" spans="1:12" x14ac:dyDescent="0.2">
      <c r="A789" t="s">
        <v>716</v>
      </c>
      <c r="B789">
        <v>585</v>
      </c>
      <c r="C789">
        <v>-1</v>
      </c>
      <c r="D789" t="s">
        <v>16</v>
      </c>
      <c r="E789" t="s">
        <v>135</v>
      </c>
      <c r="F789" s="48">
        <v>0</v>
      </c>
      <c r="G789" s="48">
        <f>IF(ISBLANK('520'!H117),"",'520'!H117)</f>
        <v>0</v>
      </c>
      <c r="H789" s="48">
        <f t="shared" si="36"/>
        <v>0</v>
      </c>
      <c r="I789" t="b">
        <f t="shared" si="37"/>
        <v>0</v>
      </c>
      <c r="K789" t="b">
        <f t="shared" si="38"/>
        <v>1</v>
      </c>
      <c r="L789" t="s">
        <v>48</v>
      </c>
    </row>
    <row r="790" spans="1:12" x14ac:dyDescent="0.2">
      <c r="A790" t="s">
        <v>716</v>
      </c>
      <c r="B790">
        <v>586</v>
      </c>
      <c r="C790">
        <v>-1</v>
      </c>
      <c r="D790" t="s">
        <v>16</v>
      </c>
      <c r="E790" t="s">
        <v>136</v>
      </c>
      <c r="F790" s="48">
        <v>0</v>
      </c>
      <c r="G790" s="48" t="str">
        <f>IF(ISBLANK('520'!I117),"",'520'!I117)</f>
        <v xml:space="preserve"> = 309.2 G1</v>
      </c>
      <c r="H790" s="48" t="e">
        <f t="shared" si="36"/>
        <v>#VALUE!</v>
      </c>
      <c r="I790" t="b">
        <f t="shared" si="37"/>
        <v>1</v>
      </c>
      <c r="K790" t="b">
        <f t="shared" si="38"/>
        <v>0</v>
      </c>
      <c r="L790" t="s">
        <v>48</v>
      </c>
    </row>
    <row r="791" spans="1:12" x14ac:dyDescent="0.2">
      <c r="A791" t="s">
        <v>716</v>
      </c>
      <c r="B791">
        <v>587</v>
      </c>
      <c r="C791">
        <v>-1</v>
      </c>
      <c r="D791" t="s">
        <v>16</v>
      </c>
      <c r="E791" t="s">
        <v>743</v>
      </c>
      <c r="F791" s="48">
        <v>0</v>
      </c>
      <c r="G791" s="48" t="str">
        <f>IF(ISBLANK('520'!F118),"",'520'!F118)</f>
        <v xml:space="preserve"> = 314.1 A2</v>
      </c>
      <c r="H791" s="48" t="e">
        <f t="shared" si="36"/>
        <v>#VALUE!</v>
      </c>
      <c r="I791" t="b">
        <f t="shared" si="37"/>
        <v>1</v>
      </c>
      <c r="K791" t="b">
        <f t="shared" si="38"/>
        <v>0</v>
      </c>
      <c r="L791" t="s">
        <v>48</v>
      </c>
    </row>
    <row r="792" spans="1:12" x14ac:dyDescent="0.2">
      <c r="A792" t="s">
        <v>716</v>
      </c>
      <c r="B792">
        <v>588</v>
      </c>
      <c r="C792">
        <v>-1</v>
      </c>
      <c r="D792" t="s">
        <v>16</v>
      </c>
      <c r="E792" t="s">
        <v>744</v>
      </c>
      <c r="F792" s="48">
        <v>0</v>
      </c>
      <c r="G792" s="48">
        <f>IF(ISBLANK('520'!G118),"",'520'!G118)</f>
        <v>0</v>
      </c>
      <c r="H792" s="48">
        <f t="shared" si="36"/>
        <v>0</v>
      </c>
      <c r="I792" t="b">
        <f t="shared" si="37"/>
        <v>0</v>
      </c>
      <c r="K792" t="b">
        <f t="shared" si="38"/>
        <v>1</v>
      </c>
      <c r="L792" t="s">
        <v>48</v>
      </c>
    </row>
    <row r="793" spans="1:12" x14ac:dyDescent="0.2">
      <c r="A793" t="s">
        <v>716</v>
      </c>
      <c r="B793">
        <v>589</v>
      </c>
      <c r="C793">
        <v>-1</v>
      </c>
      <c r="D793" t="s">
        <v>16</v>
      </c>
      <c r="E793" t="s">
        <v>745</v>
      </c>
      <c r="F793" s="48">
        <v>0</v>
      </c>
      <c r="G793" s="48">
        <f>IF(ISBLANK('520'!H118),"",'520'!H118)</f>
        <v>0</v>
      </c>
      <c r="H793" s="48">
        <f t="shared" si="36"/>
        <v>0</v>
      </c>
      <c r="I793" t="b">
        <f t="shared" si="37"/>
        <v>0</v>
      </c>
      <c r="K793" t="b">
        <f t="shared" si="38"/>
        <v>1</v>
      </c>
      <c r="L793" t="s">
        <v>48</v>
      </c>
    </row>
    <row r="794" spans="1:12" x14ac:dyDescent="0.2">
      <c r="A794" t="s">
        <v>716</v>
      </c>
      <c r="B794">
        <v>590</v>
      </c>
      <c r="C794">
        <v>-1</v>
      </c>
      <c r="D794" t="s">
        <v>16</v>
      </c>
      <c r="E794" t="s">
        <v>746</v>
      </c>
      <c r="F794" s="48">
        <v>0</v>
      </c>
      <c r="G794" s="48" t="str">
        <f>IF(ISBLANK('520'!I118),"",'520'!I118)</f>
        <v xml:space="preserve"> = 309.2 G2</v>
      </c>
      <c r="H794" s="48" t="e">
        <f t="shared" si="36"/>
        <v>#VALUE!</v>
      </c>
      <c r="I794" t="b">
        <f t="shared" si="37"/>
        <v>1</v>
      </c>
      <c r="K794" t="b">
        <f t="shared" si="38"/>
        <v>0</v>
      </c>
      <c r="L794" t="s">
        <v>48</v>
      </c>
    </row>
    <row r="795" spans="1:12" x14ac:dyDescent="0.2">
      <c r="A795" t="s">
        <v>716</v>
      </c>
      <c r="B795">
        <v>591</v>
      </c>
      <c r="C795">
        <v>-1</v>
      </c>
      <c r="D795" t="s">
        <v>16</v>
      </c>
      <c r="E795" t="s">
        <v>418</v>
      </c>
      <c r="F795" s="48">
        <v>0</v>
      </c>
      <c r="G795" s="48" t="str">
        <f>IF(ISBLANK('520'!F119),"",'520'!F119)</f>
        <v xml:space="preserve"> = 314.1 A3</v>
      </c>
      <c r="H795" s="48" t="e">
        <f t="shared" si="36"/>
        <v>#VALUE!</v>
      </c>
      <c r="I795" t="b">
        <f t="shared" si="37"/>
        <v>1</v>
      </c>
      <c r="K795" t="b">
        <f t="shared" si="38"/>
        <v>0</v>
      </c>
      <c r="L795" t="s">
        <v>48</v>
      </c>
    </row>
    <row r="796" spans="1:12" x14ac:dyDescent="0.2">
      <c r="A796" t="s">
        <v>716</v>
      </c>
      <c r="B796">
        <v>592</v>
      </c>
      <c r="C796">
        <v>-1</v>
      </c>
      <c r="D796" t="s">
        <v>16</v>
      </c>
      <c r="E796" t="s">
        <v>419</v>
      </c>
      <c r="F796" s="48">
        <v>0</v>
      </c>
      <c r="G796" s="48">
        <f>IF(ISBLANK('520'!G119),"",'520'!G119)</f>
        <v>0</v>
      </c>
      <c r="H796" s="48">
        <f t="shared" si="36"/>
        <v>0</v>
      </c>
      <c r="I796" t="b">
        <f t="shared" si="37"/>
        <v>0</v>
      </c>
      <c r="K796" t="b">
        <f t="shared" si="38"/>
        <v>1</v>
      </c>
      <c r="L796" t="s">
        <v>48</v>
      </c>
    </row>
    <row r="797" spans="1:12" x14ac:dyDescent="0.2">
      <c r="A797" t="s">
        <v>716</v>
      </c>
      <c r="B797">
        <v>593</v>
      </c>
      <c r="C797">
        <v>-1</v>
      </c>
      <c r="D797" t="s">
        <v>16</v>
      </c>
      <c r="E797" t="s">
        <v>420</v>
      </c>
      <c r="F797" s="48">
        <v>0</v>
      </c>
      <c r="G797" s="48">
        <f>IF(ISBLANK('520'!H119),"",'520'!H119)</f>
        <v>0</v>
      </c>
      <c r="H797" s="48">
        <f t="shared" si="36"/>
        <v>0</v>
      </c>
      <c r="I797" t="b">
        <f t="shared" si="37"/>
        <v>0</v>
      </c>
      <c r="K797" t="b">
        <f t="shared" si="38"/>
        <v>1</v>
      </c>
      <c r="L797" t="s">
        <v>48</v>
      </c>
    </row>
    <row r="798" spans="1:12" x14ac:dyDescent="0.2">
      <c r="A798" t="s">
        <v>716</v>
      </c>
      <c r="B798">
        <v>594</v>
      </c>
      <c r="C798">
        <v>-1</v>
      </c>
      <c r="D798" t="s">
        <v>16</v>
      </c>
      <c r="E798" t="s">
        <v>421</v>
      </c>
      <c r="F798" s="48">
        <v>0</v>
      </c>
      <c r="G798" s="48" t="str">
        <f>IF(ISBLANK('520'!I119),"",'520'!I119)</f>
        <v xml:space="preserve"> = 309.2 G3</v>
      </c>
      <c r="H798" s="48" t="e">
        <f t="shared" si="36"/>
        <v>#VALUE!</v>
      </c>
      <c r="I798" t="b">
        <f t="shared" si="37"/>
        <v>1</v>
      </c>
      <c r="K798" t="b">
        <f t="shared" si="38"/>
        <v>0</v>
      </c>
      <c r="L798" t="s">
        <v>48</v>
      </c>
    </row>
    <row r="799" spans="1:12" x14ac:dyDescent="0.2">
      <c r="A799" t="s">
        <v>716</v>
      </c>
      <c r="B799">
        <v>595</v>
      </c>
      <c r="C799">
        <v>-1</v>
      </c>
      <c r="D799" t="s">
        <v>16</v>
      </c>
      <c r="E799" t="s">
        <v>747</v>
      </c>
      <c r="F799" s="48">
        <v>0</v>
      </c>
      <c r="G799" s="48">
        <f>IF(ISBLANK('520'!F120),"",'520'!F120)</f>
        <v>0</v>
      </c>
      <c r="H799" s="48">
        <f t="shared" si="36"/>
        <v>0</v>
      </c>
      <c r="I799" t="b">
        <f t="shared" si="37"/>
        <v>0</v>
      </c>
      <c r="K799" t="b">
        <f t="shared" si="38"/>
        <v>1</v>
      </c>
      <c r="L799" t="s">
        <v>48</v>
      </c>
    </row>
    <row r="800" spans="1:12" x14ac:dyDescent="0.2">
      <c r="A800" t="s">
        <v>716</v>
      </c>
      <c r="B800">
        <v>596</v>
      </c>
      <c r="C800">
        <v>-1</v>
      </c>
      <c r="D800" t="s">
        <v>16</v>
      </c>
      <c r="E800" t="s">
        <v>748</v>
      </c>
      <c r="F800" s="48">
        <v>0</v>
      </c>
      <c r="G800" s="48" t="str">
        <f>IF(ISBLANK('520'!I120),"",'520'!I120)</f>
        <v xml:space="preserve"> = 309.2 G4</v>
      </c>
      <c r="H800" s="48" t="e">
        <f t="shared" si="36"/>
        <v>#VALUE!</v>
      </c>
      <c r="I800" t="b">
        <f t="shared" si="37"/>
        <v>1</v>
      </c>
      <c r="K800" t="b">
        <f t="shared" si="38"/>
        <v>0</v>
      </c>
      <c r="L800" t="s">
        <v>48</v>
      </c>
    </row>
    <row r="801" spans="1:12" x14ac:dyDescent="0.2">
      <c r="A801" t="s">
        <v>716</v>
      </c>
      <c r="B801">
        <v>597</v>
      </c>
      <c r="C801">
        <v>-1</v>
      </c>
      <c r="D801" t="s">
        <v>16</v>
      </c>
      <c r="E801" t="s">
        <v>749</v>
      </c>
      <c r="F801" s="48">
        <v>0</v>
      </c>
      <c r="G801" s="48" t="str">
        <f>IF(ISBLANK('520'!F121),"",'520'!F121)</f>
        <v xml:space="preserve"> = 314.2 D9</v>
      </c>
      <c r="H801" s="48" t="e">
        <f t="shared" si="36"/>
        <v>#VALUE!</v>
      </c>
      <c r="I801" t="b">
        <f t="shared" si="37"/>
        <v>1</v>
      </c>
      <c r="K801" t="b">
        <f t="shared" si="38"/>
        <v>0</v>
      </c>
      <c r="L801" t="s">
        <v>48</v>
      </c>
    </row>
    <row r="802" spans="1:12" x14ac:dyDescent="0.2">
      <c r="A802" t="s">
        <v>716</v>
      </c>
      <c r="B802">
        <v>598</v>
      </c>
      <c r="C802">
        <v>-1</v>
      </c>
      <c r="D802" t="s">
        <v>16</v>
      </c>
      <c r="E802" t="s">
        <v>750</v>
      </c>
      <c r="F802" s="48">
        <v>0</v>
      </c>
      <c r="G802" s="48" t="str">
        <f>IF(ISBLANK('520'!I121),"",'520'!I121)</f>
        <v xml:space="preserve"> = 309.2 G7</v>
      </c>
      <c r="H802" s="48" t="e">
        <f t="shared" si="36"/>
        <v>#VALUE!</v>
      </c>
      <c r="I802" t="b">
        <f t="shared" si="37"/>
        <v>1</v>
      </c>
      <c r="K802" t="b">
        <f t="shared" si="38"/>
        <v>0</v>
      </c>
      <c r="L802" t="s">
        <v>48</v>
      </c>
    </row>
    <row r="803" spans="1:12" x14ac:dyDescent="0.2">
      <c r="A803" t="s">
        <v>716</v>
      </c>
      <c r="B803">
        <v>599</v>
      </c>
      <c r="C803">
        <v>-1</v>
      </c>
      <c r="D803" t="s">
        <v>16</v>
      </c>
      <c r="E803" t="s">
        <v>751</v>
      </c>
      <c r="F803" s="48">
        <v>0</v>
      </c>
      <c r="G803" s="48">
        <f>IF(ISBLANK('520'!F122),"",'520'!F122)</f>
        <v>0</v>
      </c>
      <c r="H803" s="48">
        <f t="shared" si="36"/>
        <v>0</v>
      </c>
      <c r="I803" t="b">
        <f t="shared" si="37"/>
        <v>0</v>
      </c>
      <c r="K803" t="b">
        <f t="shared" si="38"/>
        <v>1</v>
      </c>
      <c r="L803" t="s">
        <v>48</v>
      </c>
    </row>
    <row r="804" spans="1:12" x14ac:dyDescent="0.2">
      <c r="A804" t="s">
        <v>716</v>
      </c>
      <c r="B804">
        <v>600</v>
      </c>
      <c r="C804">
        <v>-1</v>
      </c>
      <c r="D804" t="s">
        <v>16</v>
      </c>
      <c r="E804" t="s">
        <v>752</v>
      </c>
      <c r="F804" s="48">
        <v>0</v>
      </c>
      <c r="G804" s="48" t="str">
        <f>IF(ISBLANK('520'!I122),"",'520'!I122)</f>
        <v xml:space="preserve"> = 309.2 G8</v>
      </c>
      <c r="H804" s="48" t="e">
        <f t="shared" si="36"/>
        <v>#VALUE!</v>
      </c>
      <c r="I804" t="b">
        <f t="shared" si="37"/>
        <v>1</v>
      </c>
      <c r="K804" t="b">
        <f t="shared" si="38"/>
        <v>0</v>
      </c>
      <c r="L804" t="s">
        <v>48</v>
      </c>
    </row>
    <row r="805" spans="1:12" x14ac:dyDescent="0.2">
      <c r="A805" t="s">
        <v>716</v>
      </c>
      <c r="B805">
        <v>601</v>
      </c>
      <c r="C805">
        <v>-1</v>
      </c>
      <c r="D805" t="s">
        <v>16</v>
      </c>
      <c r="E805" t="s">
        <v>753</v>
      </c>
      <c r="F805" s="48">
        <v>0</v>
      </c>
      <c r="G805" s="48" t="str">
        <f>IF(ISBLANK('520'!F123),"",'520'!F123)</f>
        <v xml:space="preserve"> = 310.1 A2
v: if &lt;&gt; V1 + V4 + V5 + V6</v>
      </c>
      <c r="H805" s="48" t="e">
        <f t="shared" si="36"/>
        <v>#VALUE!</v>
      </c>
      <c r="I805" t="b">
        <f t="shared" si="37"/>
        <v>1</v>
      </c>
      <c r="K805" t="b">
        <f t="shared" si="38"/>
        <v>0</v>
      </c>
      <c r="L805" t="s">
        <v>48</v>
      </c>
    </row>
    <row r="806" spans="1:12" x14ac:dyDescent="0.2">
      <c r="A806" t="s">
        <v>716</v>
      </c>
      <c r="B806">
        <v>602</v>
      </c>
      <c r="C806">
        <v>-1</v>
      </c>
      <c r="D806" t="s">
        <v>16</v>
      </c>
      <c r="E806" t="s">
        <v>139</v>
      </c>
      <c r="F806" s="48">
        <v>0</v>
      </c>
      <c r="G806" s="48" t="str">
        <f>IF(ISBLANK('520'!I123),"",'520'!I123)</f>
        <v xml:space="preserve"> = 309.1 B1</v>
      </c>
      <c r="H806" s="48" t="e">
        <f t="shared" si="36"/>
        <v>#VALUE!</v>
      </c>
      <c r="I806" t="b">
        <f t="shared" si="37"/>
        <v>1</v>
      </c>
      <c r="K806" t="b">
        <f t="shared" si="38"/>
        <v>0</v>
      </c>
      <c r="L806" t="s">
        <v>48</v>
      </c>
    </row>
    <row r="807" spans="1:12" x14ac:dyDescent="0.2">
      <c r="A807" t="s">
        <v>754</v>
      </c>
      <c r="B807">
        <v>663</v>
      </c>
      <c r="C807">
        <v>-1</v>
      </c>
      <c r="D807" t="s">
        <v>16</v>
      </c>
      <c r="E807" t="s">
        <v>755</v>
      </c>
      <c r="F807" s="48">
        <v>0</v>
      </c>
      <c r="G807" s="48">
        <f>IF(ISBLANK('530'!D17),"",'530'!D17)</f>
        <v>0</v>
      </c>
      <c r="H807" s="48">
        <f t="shared" si="36"/>
        <v>0</v>
      </c>
      <c r="I807" t="b">
        <f t="shared" si="37"/>
        <v>0</v>
      </c>
      <c r="K807" t="b">
        <f t="shared" si="38"/>
        <v>1</v>
      </c>
      <c r="L807" t="s">
        <v>48</v>
      </c>
    </row>
    <row r="808" spans="1:12" x14ac:dyDescent="0.2">
      <c r="A808" t="s">
        <v>754</v>
      </c>
      <c r="B808">
        <v>664</v>
      </c>
      <c r="C808">
        <v>-1</v>
      </c>
      <c r="D808" t="s">
        <v>16</v>
      </c>
      <c r="E808" t="s">
        <v>21</v>
      </c>
      <c r="F808" s="48">
        <v>0</v>
      </c>
      <c r="G808" s="48">
        <f>IF(ISBLANK('530'!E17),"",'530'!E17)</f>
        <v>0</v>
      </c>
      <c r="H808" s="48">
        <f t="shared" si="36"/>
        <v>0</v>
      </c>
      <c r="I808" t="b">
        <f t="shared" si="37"/>
        <v>0</v>
      </c>
      <c r="K808" t="b">
        <f t="shared" si="38"/>
        <v>1</v>
      </c>
      <c r="L808" t="s">
        <v>48</v>
      </c>
    </row>
    <row r="809" spans="1:12" x14ac:dyDescent="0.2">
      <c r="A809" t="s">
        <v>754</v>
      </c>
      <c r="B809">
        <v>665</v>
      </c>
      <c r="C809">
        <v>-1</v>
      </c>
      <c r="D809" t="s">
        <v>16</v>
      </c>
      <c r="E809" t="s">
        <v>645</v>
      </c>
      <c r="F809" s="48">
        <v>0</v>
      </c>
      <c r="G809" s="48" t="str">
        <f>IF(ISBLANK('530'!F17),"",'530'!F17)</f>
        <v>v: if &lt; B1</v>
      </c>
      <c r="H809" s="48" t="e">
        <f t="shared" si="36"/>
        <v>#VALUE!</v>
      </c>
      <c r="I809" t="b">
        <f t="shared" si="37"/>
        <v>1</v>
      </c>
      <c r="K809" t="b">
        <f t="shared" si="38"/>
        <v>0</v>
      </c>
      <c r="L809" t="s">
        <v>48</v>
      </c>
    </row>
    <row r="810" spans="1:12" x14ac:dyDescent="0.2">
      <c r="A810" t="s">
        <v>754</v>
      </c>
      <c r="B810">
        <v>666</v>
      </c>
      <c r="C810">
        <v>-1</v>
      </c>
      <c r="D810" t="s">
        <v>16</v>
      </c>
      <c r="E810" t="s">
        <v>50</v>
      </c>
      <c r="F810" s="48">
        <v>0</v>
      </c>
      <c r="G810" s="48" t="str">
        <f>IF(ISBLANK('530'!G17),"",'530'!G17)</f>
        <v>v: if &lt; C1</v>
      </c>
      <c r="H810" s="48" t="e">
        <f t="shared" si="36"/>
        <v>#VALUE!</v>
      </c>
      <c r="I810" t="b">
        <f t="shared" si="37"/>
        <v>1</v>
      </c>
      <c r="K810" t="b">
        <f t="shared" si="38"/>
        <v>0</v>
      </c>
      <c r="L810" t="s">
        <v>48</v>
      </c>
    </row>
    <row r="811" spans="1:12" x14ac:dyDescent="0.2">
      <c r="A811" t="s">
        <v>754</v>
      </c>
      <c r="B811">
        <v>667</v>
      </c>
      <c r="C811">
        <v>-1</v>
      </c>
      <c r="D811" t="s">
        <v>16</v>
      </c>
      <c r="E811" t="s">
        <v>756</v>
      </c>
      <c r="F811" s="48">
        <v>0</v>
      </c>
      <c r="G811" s="48" t="str">
        <f>IF(ISBLANK('530'!H17),"",'530'!H17)</f>
        <v>v: if &lt; D1</v>
      </c>
      <c r="H811" s="48" t="e">
        <f t="shared" si="36"/>
        <v>#VALUE!</v>
      </c>
      <c r="I811" t="b">
        <f t="shared" si="37"/>
        <v>1</v>
      </c>
      <c r="K811" t="b">
        <f t="shared" si="38"/>
        <v>0</v>
      </c>
      <c r="L811" t="s">
        <v>48</v>
      </c>
    </row>
    <row r="812" spans="1:12" x14ac:dyDescent="0.2">
      <c r="A812" t="s">
        <v>754</v>
      </c>
      <c r="B812">
        <v>668</v>
      </c>
      <c r="C812">
        <v>-1</v>
      </c>
      <c r="D812" t="s">
        <v>16</v>
      </c>
      <c r="E812" t="s">
        <v>757</v>
      </c>
      <c r="F812" s="48">
        <v>0</v>
      </c>
      <c r="G812" s="48" t="str">
        <f>IF(ISBLANK('530'!I17),"",'530'!I17)</f>
        <v>v: if &lt;&gt; 309.2 G5
= 309.2 G5
v: if &lt; D1
w: if &lt; A1</v>
      </c>
      <c r="H812" s="48" t="e">
        <f t="shared" si="36"/>
        <v>#VALUE!</v>
      </c>
      <c r="I812" t="b">
        <f t="shared" si="37"/>
        <v>1</v>
      </c>
      <c r="K812" t="b">
        <f t="shared" si="38"/>
        <v>0</v>
      </c>
      <c r="L812" t="s">
        <v>48</v>
      </c>
    </row>
    <row r="813" spans="1:12" x14ac:dyDescent="0.2">
      <c r="A813" t="s">
        <v>754</v>
      </c>
      <c r="B813">
        <v>669</v>
      </c>
      <c r="C813">
        <v>-1</v>
      </c>
      <c r="D813" t="s">
        <v>16</v>
      </c>
      <c r="E813" t="s">
        <v>758</v>
      </c>
      <c r="F813" s="48">
        <v>0</v>
      </c>
      <c r="G813" s="48">
        <f>IF(ISBLANK('530'!D18),"",'530'!D18)</f>
        <v>0</v>
      </c>
      <c r="H813" s="48">
        <f t="shared" si="36"/>
        <v>0</v>
      </c>
      <c r="I813" t="b">
        <f t="shared" si="37"/>
        <v>0</v>
      </c>
      <c r="K813" t="b">
        <f t="shared" si="38"/>
        <v>1</v>
      </c>
      <c r="L813" t="s">
        <v>48</v>
      </c>
    </row>
    <row r="814" spans="1:12" x14ac:dyDescent="0.2">
      <c r="A814" t="s">
        <v>754</v>
      </c>
      <c r="B814">
        <v>670</v>
      </c>
      <c r="C814">
        <v>-1</v>
      </c>
      <c r="D814" t="s">
        <v>16</v>
      </c>
      <c r="E814" t="s">
        <v>24</v>
      </c>
      <c r="F814" s="48">
        <v>0</v>
      </c>
      <c r="G814" s="48">
        <f>IF(ISBLANK('530'!E18),"",'530'!E18)</f>
        <v>0</v>
      </c>
      <c r="H814" s="48">
        <f t="shared" si="36"/>
        <v>0</v>
      </c>
      <c r="I814" t="b">
        <f t="shared" si="37"/>
        <v>0</v>
      </c>
      <c r="K814" t="b">
        <f t="shared" si="38"/>
        <v>1</v>
      </c>
      <c r="L814" t="s">
        <v>48</v>
      </c>
    </row>
    <row r="815" spans="1:12" x14ac:dyDescent="0.2">
      <c r="A815" t="s">
        <v>754</v>
      </c>
      <c r="B815">
        <v>671</v>
      </c>
      <c r="C815">
        <v>-1</v>
      </c>
      <c r="D815" t="s">
        <v>16</v>
      </c>
      <c r="E815" t="s">
        <v>51</v>
      </c>
      <c r="F815" s="48">
        <v>0</v>
      </c>
      <c r="G815" s="48">
        <f>IF(ISBLANK('530'!F18),"",'530'!F18)</f>
        <v>0</v>
      </c>
      <c r="H815" s="48">
        <f t="shared" si="36"/>
        <v>0</v>
      </c>
      <c r="I815" t="b">
        <f t="shared" si="37"/>
        <v>0</v>
      </c>
      <c r="K815" t="b">
        <f t="shared" si="38"/>
        <v>1</v>
      </c>
      <c r="L815" t="s">
        <v>48</v>
      </c>
    </row>
    <row r="816" spans="1:12" x14ac:dyDescent="0.2">
      <c r="A816" t="s">
        <v>754</v>
      </c>
      <c r="B816">
        <v>672</v>
      </c>
      <c r="C816">
        <v>-1</v>
      </c>
      <c r="D816" t="s">
        <v>16</v>
      </c>
      <c r="E816" t="s">
        <v>52</v>
      </c>
      <c r="F816" s="48">
        <v>0</v>
      </c>
      <c r="G816" s="48">
        <f>IF(ISBLANK('530'!G18),"",'530'!G18)</f>
        <v>0</v>
      </c>
      <c r="H816" s="48">
        <f t="shared" si="36"/>
        <v>0</v>
      </c>
      <c r="I816" t="b">
        <f t="shared" si="37"/>
        <v>0</v>
      </c>
      <c r="K816" t="b">
        <f t="shared" si="38"/>
        <v>1</v>
      </c>
      <c r="L816" t="s">
        <v>48</v>
      </c>
    </row>
    <row r="817" spans="1:12" x14ac:dyDescent="0.2">
      <c r="A817" t="s">
        <v>754</v>
      </c>
      <c r="B817">
        <v>673</v>
      </c>
      <c r="C817">
        <v>-1</v>
      </c>
      <c r="D817" t="s">
        <v>16</v>
      </c>
      <c r="E817" t="s">
        <v>759</v>
      </c>
      <c r="F817" s="48">
        <v>0</v>
      </c>
      <c r="G817" s="48">
        <f>IF(ISBLANK('530'!H18),"",'530'!H18)</f>
        <v>0</v>
      </c>
      <c r="H817" s="48">
        <f t="shared" si="36"/>
        <v>0</v>
      </c>
      <c r="I817" t="b">
        <f t="shared" si="37"/>
        <v>0</v>
      </c>
      <c r="K817" t="b">
        <f t="shared" si="38"/>
        <v>1</v>
      </c>
      <c r="L817" t="s">
        <v>48</v>
      </c>
    </row>
    <row r="818" spans="1:12" x14ac:dyDescent="0.2">
      <c r="A818" t="s">
        <v>754</v>
      </c>
      <c r="B818">
        <v>674</v>
      </c>
      <c r="C818">
        <v>-1</v>
      </c>
      <c r="D818" t="s">
        <v>16</v>
      </c>
      <c r="E818" t="s">
        <v>760</v>
      </c>
      <c r="F818" s="48">
        <v>0</v>
      </c>
      <c r="G818" s="48">
        <f>IF(ISBLANK('530'!I18),"",'530'!I18)</f>
        <v>0</v>
      </c>
      <c r="H818" s="48">
        <f t="shared" si="36"/>
        <v>0</v>
      </c>
      <c r="I818" t="b">
        <f t="shared" si="37"/>
        <v>0</v>
      </c>
      <c r="K818" t="b">
        <f t="shared" si="38"/>
        <v>1</v>
      </c>
      <c r="L818" t="s">
        <v>48</v>
      </c>
    </row>
    <row r="819" spans="1:12" x14ac:dyDescent="0.2">
      <c r="A819" t="s">
        <v>754</v>
      </c>
      <c r="B819">
        <v>675</v>
      </c>
      <c r="C819">
        <v>-1</v>
      </c>
      <c r="D819" t="s">
        <v>16</v>
      </c>
      <c r="E819" t="s">
        <v>761</v>
      </c>
      <c r="F819" s="48">
        <v>0</v>
      </c>
      <c r="G819" s="48">
        <f>IF(ISBLANK('530'!D19),"",'530'!D19)</f>
        <v>0</v>
      </c>
      <c r="H819" s="48">
        <f t="shared" si="36"/>
        <v>0</v>
      </c>
      <c r="I819" t="b">
        <f t="shared" si="37"/>
        <v>0</v>
      </c>
      <c r="K819" t="b">
        <f t="shared" si="38"/>
        <v>1</v>
      </c>
      <c r="L819" t="s">
        <v>48</v>
      </c>
    </row>
    <row r="820" spans="1:12" x14ac:dyDescent="0.2">
      <c r="A820" t="s">
        <v>754</v>
      </c>
      <c r="B820">
        <v>676</v>
      </c>
      <c r="C820">
        <v>-1</v>
      </c>
      <c r="D820" t="s">
        <v>16</v>
      </c>
      <c r="E820" t="s">
        <v>26</v>
      </c>
      <c r="F820" s="48">
        <v>0</v>
      </c>
      <c r="G820" s="48">
        <f>IF(ISBLANK('530'!E19),"",'530'!E19)</f>
        <v>0</v>
      </c>
      <c r="H820" s="48">
        <f t="shared" si="36"/>
        <v>0</v>
      </c>
      <c r="I820" t="b">
        <f t="shared" si="37"/>
        <v>0</v>
      </c>
      <c r="K820" t="b">
        <f t="shared" si="38"/>
        <v>1</v>
      </c>
      <c r="L820" t="s">
        <v>48</v>
      </c>
    </row>
    <row r="821" spans="1:12" x14ac:dyDescent="0.2">
      <c r="A821" t="s">
        <v>754</v>
      </c>
      <c r="B821">
        <v>677</v>
      </c>
      <c r="C821">
        <v>-1</v>
      </c>
      <c r="D821" t="s">
        <v>16</v>
      </c>
      <c r="E821" t="s">
        <v>180</v>
      </c>
      <c r="F821" s="48">
        <v>0</v>
      </c>
      <c r="G821" s="48">
        <f>IF(ISBLANK('530'!F19),"",'530'!F19)</f>
        <v>0</v>
      </c>
      <c r="H821" s="48">
        <f t="shared" si="36"/>
        <v>0</v>
      </c>
      <c r="I821" t="b">
        <f t="shared" si="37"/>
        <v>0</v>
      </c>
      <c r="K821" t="b">
        <f t="shared" si="38"/>
        <v>1</v>
      </c>
      <c r="L821" t="s">
        <v>48</v>
      </c>
    </row>
    <row r="822" spans="1:12" x14ac:dyDescent="0.2">
      <c r="A822" t="s">
        <v>754</v>
      </c>
      <c r="B822">
        <v>678</v>
      </c>
      <c r="C822">
        <v>-1</v>
      </c>
      <c r="D822" t="s">
        <v>16</v>
      </c>
      <c r="E822" t="s">
        <v>181</v>
      </c>
      <c r="F822" s="48">
        <v>0</v>
      </c>
      <c r="G822" s="48">
        <f>IF(ISBLANK('530'!G19),"",'530'!G19)</f>
        <v>0</v>
      </c>
      <c r="H822" s="48">
        <f t="shared" si="36"/>
        <v>0</v>
      </c>
      <c r="I822" t="b">
        <f t="shared" si="37"/>
        <v>0</v>
      </c>
      <c r="K822" t="b">
        <f t="shared" si="38"/>
        <v>1</v>
      </c>
      <c r="L822" t="s">
        <v>48</v>
      </c>
    </row>
    <row r="823" spans="1:12" x14ac:dyDescent="0.2">
      <c r="A823" t="s">
        <v>754</v>
      </c>
      <c r="B823">
        <v>679</v>
      </c>
      <c r="C823">
        <v>-1</v>
      </c>
      <c r="D823" t="s">
        <v>16</v>
      </c>
      <c r="E823" t="s">
        <v>182</v>
      </c>
      <c r="F823" s="48">
        <v>0</v>
      </c>
      <c r="G823" s="48">
        <f>IF(ISBLANK('530'!H19),"",'530'!H19)</f>
        <v>0</v>
      </c>
      <c r="H823" s="48">
        <f t="shared" si="36"/>
        <v>0</v>
      </c>
      <c r="I823" t="b">
        <f t="shared" si="37"/>
        <v>0</v>
      </c>
      <c r="K823" t="b">
        <f t="shared" si="38"/>
        <v>1</v>
      </c>
      <c r="L823" t="s">
        <v>48</v>
      </c>
    </row>
    <row r="824" spans="1:12" x14ac:dyDescent="0.2">
      <c r="A824" t="s">
        <v>754</v>
      </c>
      <c r="B824">
        <v>680</v>
      </c>
      <c r="C824">
        <v>-1</v>
      </c>
      <c r="D824" t="s">
        <v>16</v>
      </c>
      <c r="E824" t="s">
        <v>183</v>
      </c>
      <c r="F824" s="48">
        <v>0</v>
      </c>
      <c r="G824" s="48">
        <f>IF(ISBLANK('530'!I19),"",'530'!I19)</f>
        <v>0</v>
      </c>
      <c r="H824" s="48">
        <f t="shared" si="36"/>
        <v>0</v>
      </c>
      <c r="I824" t="b">
        <f t="shared" si="37"/>
        <v>0</v>
      </c>
      <c r="K824" t="b">
        <f t="shared" si="38"/>
        <v>1</v>
      </c>
      <c r="L824" t="s">
        <v>48</v>
      </c>
    </row>
    <row r="825" spans="1:12" x14ac:dyDescent="0.2">
      <c r="A825" t="s">
        <v>754</v>
      </c>
      <c r="B825">
        <v>681</v>
      </c>
      <c r="C825">
        <v>-1</v>
      </c>
      <c r="D825" t="s">
        <v>16</v>
      </c>
      <c r="E825" t="s">
        <v>762</v>
      </c>
      <c r="F825" s="48" t="s">
        <v>16</v>
      </c>
      <c r="G825" s="48" t="str">
        <f>IF(ISBLANK('530'!C23),"",'530'!C23)</f>
        <v/>
      </c>
      <c r="H825" s="48" t="e">
        <f t="shared" si="36"/>
        <v>#VALUE!</v>
      </c>
      <c r="I825" t="b">
        <f t="shared" si="37"/>
        <v>1</v>
      </c>
      <c r="K825" t="b">
        <f t="shared" si="38"/>
        <v>1</v>
      </c>
      <c r="L825" t="s">
        <v>19</v>
      </c>
    </row>
    <row r="826" spans="1:12" x14ac:dyDescent="0.2">
      <c r="A826" t="s">
        <v>763</v>
      </c>
      <c r="B826">
        <v>712</v>
      </c>
      <c r="C826">
        <v>-1</v>
      </c>
      <c r="D826" t="s">
        <v>16</v>
      </c>
      <c r="E826" t="s">
        <v>764</v>
      </c>
      <c r="F826" s="48">
        <v>0</v>
      </c>
      <c r="G826" s="48">
        <f>IF(ISBLANK('540'!E15),"",'540'!E15)</f>
        <v>0</v>
      </c>
      <c r="H826" s="48">
        <f t="shared" si="36"/>
        <v>0</v>
      </c>
      <c r="I826" t="b">
        <f t="shared" si="37"/>
        <v>0</v>
      </c>
      <c r="K826" t="b">
        <f t="shared" si="38"/>
        <v>1</v>
      </c>
      <c r="L826" t="s">
        <v>48</v>
      </c>
    </row>
    <row r="827" spans="1:12" x14ac:dyDescent="0.2">
      <c r="A827" t="s">
        <v>763</v>
      </c>
      <c r="B827">
        <v>713</v>
      </c>
      <c r="C827">
        <v>-1</v>
      </c>
      <c r="D827" t="s">
        <v>16</v>
      </c>
      <c r="E827" t="s">
        <v>755</v>
      </c>
      <c r="F827" s="48">
        <v>0</v>
      </c>
      <c r="G827" s="48">
        <f>IF(ISBLANK('540'!E16),"",'540'!E16)</f>
        <v>99.5</v>
      </c>
      <c r="H827" s="48">
        <f t="shared" si="36"/>
        <v>99.5</v>
      </c>
      <c r="I827" t="b">
        <f t="shared" si="37"/>
        <v>0</v>
      </c>
      <c r="K827" t="b">
        <f t="shared" si="38"/>
        <v>0</v>
      </c>
      <c r="L827" t="s">
        <v>48</v>
      </c>
    </row>
    <row r="828" spans="1:12" x14ac:dyDescent="0.2">
      <c r="A828" t="s">
        <v>763</v>
      </c>
      <c r="B828">
        <v>714</v>
      </c>
      <c r="C828">
        <v>-1</v>
      </c>
      <c r="D828" t="s">
        <v>16</v>
      </c>
      <c r="E828" t="s">
        <v>758</v>
      </c>
      <c r="F828" s="48">
        <v>0</v>
      </c>
      <c r="G828" s="48">
        <f>IF(ISBLANK('540'!E17),"",'540'!E17)</f>
        <v>0.95</v>
      </c>
      <c r="H828" s="48">
        <f t="shared" si="36"/>
        <v>0.95</v>
      </c>
      <c r="I828" t="b">
        <f t="shared" si="37"/>
        <v>0</v>
      </c>
      <c r="K828" t="b">
        <f t="shared" si="38"/>
        <v>0</v>
      </c>
      <c r="L828" t="s">
        <v>48</v>
      </c>
    </row>
    <row r="829" spans="1:12" x14ac:dyDescent="0.2">
      <c r="A829" t="s">
        <v>763</v>
      </c>
      <c r="B829">
        <v>717</v>
      </c>
      <c r="C829">
        <v>-1</v>
      </c>
      <c r="D829" t="s">
        <v>16</v>
      </c>
      <c r="E829" t="s">
        <v>28</v>
      </c>
      <c r="F829" s="48">
        <v>0</v>
      </c>
      <c r="G829" s="48">
        <f>IF(ISBLANK('540'!F19),"",'540'!F19)</f>
        <v>0</v>
      </c>
      <c r="H829" s="48">
        <f t="shared" si="36"/>
        <v>0</v>
      </c>
      <c r="I829" t="b">
        <f t="shared" si="37"/>
        <v>0</v>
      </c>
      <c r="K829" t="b">
        <f t="shared" si="38"/>
        <v>1</v>
      </c>
      <c r="L829" t="s">
        <v>48</v>
      </c>
    </row>
    <row r="830" spans="1:12" x14ac:dyDescent="0.2">
      <c r="A830" t="s">
        <v>763</v>
      </c>
      <c r="B830">
        <v>719</v>
      </c>
      <c r="C830">
        <v>-1</v>
      </c>
      <c r="D830" t="s">
        <v>16</v>
      </c>
      <c r="E830" t="s">
        <v>646</v>
      </c>
      <c r="F830" s="48">
        <v>0</v>
      </c>
      <c r="G830" s="48">
        <f>IF(ISBLANK('540'!F20),"",'540'!F20)</f>
        <v>0</v>
      </c>
      <c r="H830" s="48">
        <f t="shared" si="36"/>
        <v>0</v>
      </c>
      <c r="I830" t="b">
        <f t="shared" si="37"/>
        <v>0</v>
      </c>
      <c r="K830" t="b">
        <f t="shared" si="38"/>
        <v>1</v>
      </c>
      <c r="L830" t="s">
        <v>48</v>
      </c>
    </row>
    <row r="831" spans="1:12" x14ac:dyDescent="0.2">
      <c r="A831" t="s">
        <v>763</v>
      </c>
      <c r="B831">
        <v>720</v>
      </c>
      <c r="C831">
        <v>-1</v>
      </c>
      <c r="D831" t="s">
        <v>16</v>
      </c>
      <c r="E831" t="s">
        <v>765</v>
      </c>
      <c r="F831" s="48">
        <v>0</v>
      </c>
      <c r="G831" s="48">
        <f>IF(ISBLANK('540'!E40),"",'540'!E40)</f>
        <v>0</v>
      </c>
      <c r="H831" s="48">
        <f t="shared" si="36"/>
        <v>0</v>
      </c>
      <c r="I831" t="b">
        <f t="shared" si="37"/>
        <v>0</v>
      </c>
      <c r="K831" t="b">
        <f t="shared" si="38"/>
        <v>1</v>
      </c>
      <c r="L831" t="s">
        <v>48</v>
      </c>
    </row>
    <row r="832" spans="1:12" x14ac:dyDescent="0.2">
      <c r="A832" t="s">
        <v>763</v>
      </c>
      <c r="B832">
        <v>721</v>
      </c>
      <c r="C832">
        <v>-1</v>
      </c>
      <c r="D832" t="s">
        <v>16</v>
      </c>
      <c r="E832" t="s">
        <v>766</v>
      </c>
      <c r="F832" s="48">
        <v>0</v>
      </c>
      <c r="G832" s="48">
        <f>IF(ISBLANK('540'!F40),"",'540'!F40)</f>
        <v>0</v>
      </c>
      <c r="H832" s="48">
        <f t="shared" si="36"/>
        <v>0</v>
      </c>
      <c r="I832" t="b">
        <f t="shared" si="37"/>
        <v>0</v>
      </c>
      <c r="K832" t="b">
        <f t="shared" si="38"/>
        <v>1</v>
      </c>
      <c r="L832" t="s">
        <v>48</v>
      </c>
    </row>
    <row r="833" spans="1:12" x14ac:dyDescent="0.2">
      <c r="A833" t="s">
        <v>763</v>
      </c>
      <c r="B833">
        <v>722</v>
      </c>
      <c r="C833">
        <v>-1</v>
      </c>
      <c r="D833" t="s">
        <v>16</v>
      </c>
      <c r="E833" t="s">
        <v>767</v>
      </c>
      <c r="F833" s="48">
        <v>0</v>
      </c>
      <c r="G833" s="48">
        <f>IF(ISBLANK('540'!E41),"",'540'!E41)</f>
        <v>0</v>
      </c>
      <c r="H833" s="48">
        <f t="shared" si="36"/>
        <v>0</v>
      </c>
      <c r="I833" t="b">
        <f t="shared" si="37"/>
        <v>0</v>
      </c>
      <c r="K833" t="b">
        <f t="shared" si="38"/>
        <v>1</v>
      </c>
      <c r="L833" t="s">
        <v>48</v>
      </c>
    </row>
    <row r="834" spans="1:12" x14ac:dyDescent="0.2">
      <c r="A834" t="s">
        <v>763</v>
      </c>
      <c r="B834">
        <v>723</v>
      </c>
      <c r="C834">
        <v>-1</v>
      </c>
      <c r="D834" t="s">
        <v>16</v>
      </c>
      <c r="E834" t="s">
        <v>656</v>
      </c>
      <c r="F834" s="48">
        <v>0</v>
      </c>
      <c r="G834" s="48">
        <f>IF(ISBLANK('540'!F41),"",'540'!F41)</f>
        <v>0</v>
      </c>
      <c r="H834" s="48">
        <f t="shared" si="36"/>
        <v>0</v>
      </c>
      <c r="I834" t="b">
        <f t="shared" si="37"/>
        <v>0</v>
      </c>
      <c r="K834" t="b">
        <f t="shared" si="38"/>
        <v>1</v>
      </c>
      <c r="L834" t="s">
        <v>48</v>
      </c>
    </row>
    <row r="835" spans="1:12" x14ac:dyDescent="0.2">
      <c r="A835" t="s">
        <v>763</v>
      </c>
      <c r="B835">
        <v>724</v>
      </c>
      <c r="C835">
        <v>-1</v>
      </c>
      <c r="D835" t="s">
        <v>16</v>
      </c>
      <c r="E835" t="s">
        <v>768</v>
      </c>
      <c r="F835" s="48">
        <v>0</v>
      </c>
      <c r="G835" s="48">
        <f>IF(ISBLANK('540'!E42),"",'540'!E42)</f>
        <v>0</v>
      </c>
      <c r="H835" s="48">
        <f t="shared" si="36"/>
        <v>0</v>
      </c>
      <c r="I835" t="b">
        <f t="shared" si="37"/>
        <v>0</v>
      </c>
      <c r="K835" t="b">
        <f t="shared" si="38"/>
        <v>1</v>
      </c>
      <c r="L835" t="s">
        <v>48</v>
      </c>
    </row>
    <row r="836" spans="1:12" x14ac:dyDescent="0.2">
      <c r="A836" t="s">
        <v>763</v>
      </c>
      <c r="B836">
        <v>725</v>
      </c>
      <c r="C836">
        <v>-1</v>
      </c>
      <c r="D836" t="s">
        <v>16</v>
      </c>
      <c r="E836" t="s">
        <v>236</v>
      </c>
      <c r="F836" s="48">
        <v>0</v>
      </c>
      <c r="G836" s="48">
        <f>IF(ISBLANK('540'!F42),"",'540'!F42)</f>
        <v>0</v>
      </c>
      <c r="H836" s="48">
        <f t="shared" si="36"/>
        <v>0</v>
      </c>
      <c r="I836" t="b">
        <f t="shared" si="37"/>
        <v>0</v>
      </c>
      <c r="K836" t="b">
        <f t="shared" si="38"/>
        <v>1</v>
      </c>
      <c r="L836" t="s">
        <v>48</v>
      </c>
    </row>
    <row r="837" spans="1:12" x14ac:dyDescent="0.2">
      <c r="A837" t="s">
        <v>763</v>
      </c>
      <c r="B837">
        <v>726</v>
      </c>
      <c r="C837">
        <v>-1</v>
      </c>
      <c r="D837" t="s">
        <v>16</v>
      </c>
      <c r="E837" t="s">
        <v>769</v>
      </c>
      <c r="F837" s="48">
        <v>0</v>
      </c>
      <c r="G837" s="48">
        <f>IF(ISBLANK('540'!E43),"",'540'!E43)</f>
        <v>0</v>
      </c>
      <c r="H837" s="48">
        <f t="shared" si="36"/>
        <v>0</v>
      </c>
      <c r="I837" t="b">
        <f t="shared" si="37"/>
        <v>0</v>
      </c>
      <c r="K837" t="b">
        <f t="shared" si="38"/>
        <v>1</v>
      </c>
      <c r="L837" t="s">
        <v>48</v>
      </c>
    </row>
    <row r="838" spans="1:12" x14ac:dyDescent="0.2">
      <c r="A838" t="s">
        <v>763</v>
      </c>
      <c r="B838">
        <v>727</v>
      </c>
      <c r="C838">
        <v>-1</v>
      </c>
      <c r="D838" t="s">
        <v>16</v>
      </c>
      <c r="E838" t="s">
        <v>658</v>
      </c>
      <c r="F838" s="48">
        <v>0</v>
      </c>
      <c r="G838" s="48">
        <f>IF(ISBLANK('540'!F43),"",'540'!F43)</f>
        <v>0</v>
      </c>
      <c r="H838" s="48">
        <f t="shared" ref="H838:H901" si="39">G838-F838</f>
        <v>0</v>
      </c>
      <c r="I838" t="b">
        <f t="shared" ref="I838:I901" si="40">ISERROR(H838)</f>
        <v>0</v>
      </c>
      <c r="K838" t="b">
        <f t="shared" ref="K838:K901" si="41">G838=F838</f>
        <v>1</v>
      </c>
      <c r="L838" t="s">
        <v>48</v>
      </c>
    </row>
    <row r="839" spans="1:12" x14ac:dyDescent="0.2">
      <c r="A839" t="s">
        <v>763</v>
      </c>
      <c r="B839">
        <v>728</v>
      </c>
      <c r="C839">
        <v>-1</v>
      </c>
      <c r="D839" t="s">
        <v>16</v>
      </c>
      <c r="E839" t="s">
        <v>770</v>
      </c>
      <c r="F839" s="48">
        <v>0</v>
      </c>
      <c r="G839" s="48">
        <f>IF(ISBLANK('540'!E44),"",'540'!E44)</f>
        <v>0</v>
      </c>
      <c r="H839" s="48">
        <f t="shared" si="39"/>
        <v>0</v>
      </c>
      <c r="I839" t="b">
        <f t="shared" si="40"/>
        <v>0</v>
      </c>
      <c r="K839" t="b">
        <f t="shared" si="41"/>
        <v>1</v>
      </c>
      <c r="L839" t="s">
        <v>48</v>
      </c>
    </row>
    <row r="840" spans="1:12" x14ac:dyDescent="0.2">
      <c r="A840" t="s">
        <v>763</v>
      </c>
      <c r="B840">
        <v>729</v>
      </c>
      <c r="C840">
        <v>-1</v>
      </c>
      <c r="D840" t="s">
        <v>16</v>
      </c>
      <c r="E840" t="s">
        <v>721</v>
      </c>
      <c r="F840" s="48">
        <v>0</v>
      </c>
      <c r="G840" s="48">
        <f>IF(ISBLANK('540'!F44),"",'540'!F44)</f>
        <v>0</v>
      </c>
      <c r="H840" s="48">
        <f t="shared" si="39"/>
        <v>0</v>
      </c>
      <c r="I840" t="b">
        <f t="shared" si="40"/>
        <v>0</v>
      </c>
      <c r="K840" t="b">
        <f t="shared" si="41"/>
        <v>1</v>
      </c>
      <c r="L840" t="s">
        <v>48</v>
      </c>
    </row>
    <row r="841" spans="1:12" x14ac:dyDescent="0.2">
      <c r="A841" t="s">
        <v>763</v>
      </c>
      <c r="B841">
        <v>730</v>
      </c>
      <c r="C841">
        <v>-1</v>
      </c>
      <c r="D841" t="s">
        <v>16</v>
      </c>
      <c r="E841" t="s">
        <v>771</v>
      </c>
      <c r="F841" s="48">
        <v>0</v>
      </c>
      <c r="G841" s="48">
        <f>IF(ISBLANK('540'!E45),"",'540'!E45)</f>
        <v>0</v>
      </c>
      <c r="H841" s="48">
        <f t="shared" si="39"/>
        <v>0</v>
      </c>
      <c r="I841" t="b">
        <f t="shared" si="40"/>
        <v>0</v>
      </c>
      <c r="K841" t="b">
        <f t="shared" si="41"/>
        <v>1</v>
      </c>
      <c r="L841" t="s">
        <v>48</v>
      </c>
    </row>
    <row r="842" spans="1:12" x14ac:dyDescent="0.2">
      <c r="A842" t="s">
        <v>763</v>
      </c>
      <c r="B842">
        <v>731</v>
      </c>
      <c r="C842">
        <v>-1</v>
      </c>
      <c r="D842" t="s">
        <v>16</v>
      </c>
      <c r="E842" t="s">
        <v>772</v>
      </c>
      <c r="F842" s="48">
        <v>0</v>
      </c>
      <c r="G842" s="48">
        <f>IF(ISBLANK('540'!F45),"",'540'!F45)</f>
        <v>0</v>
      </c>
      <c r="H842" s="48">
        <f t="shared" si="39"/>
        <v>0</v>
      </c>
      <c r="I842" t="b">
        <f t="shared" si="40"/>
        <v>0</v>
      </c>
      <c r="K842" t="b">
        <f t="shared" si="41"/>
        <v>1</v>
      </c>
      <c r="L842" t="s">
        <v>48</v>
      </c>
    </row>
    <row r="843" spans="1:12" x14ac:dyDescent="0.2">
      <c r="A843" t="s">
        <v>763</v>
      </c>
      <c r="B843">
        <v>732</v>
      </c>
      <c r="C843">
        <v>-1</v>
      </c>
      <c r="D843" t="s">
        <v>16</v>
      </c>
      <c r="E843" t="s">
        <v>773</v>
      </c>
      <c r="F843" s="48">
        <v>0</v>
      </c>
      <c r="G843" s="48">
        <f>IF(ISBLANK('540'!E46),"",'540'!E46)</f>
        <v>0</v>
      </c>
      <c r="H843" s="48">
        <f t="shared" si="39"/>
        <v>0</v>
      </c>
      <c r="I843" t="b">
        <f t="shared" si="40"/>
        <v>0</v>
      </c>
      <c r="K843" t="b">
        <f t="shared" si="41"/>
        <v>1</v>
      </c>
      <c r="L843" t="s">
        <v>48</v>
      </c>
    </row>
    <row r="844" spans="1:12" x14ac:dyDescent="0.2">
      <c r="A844" t="s">
        <v>763</v>
      </c>
      <c r="B844">
        <v>733</v>
      </c>
      <c r="C844">
        <v>-1</v>
      </c>
      <c r="D844" t="s">
        <v>16</v>
      </c>
      <c r="E844" t="s">
        <v>774</v>
      </c>
      <c r="F844" s="48">
        <v>0</v>
      </c>
      <c r="G844" s="48">
        <f>IF(ISBLANK('540'!F46),"",'540'!F46)</f>
        <v>0</v>
      </c>
      <c r="H844" s="48">
        <f t="shared" si="39"/>
        <v>0</v>
      </c>
      <c r="I844" t="b">
        <f t="shared" si="40"/>
        <v>0</v>
      </c>
      <c r="K844" t="b">
        <f t="shared" si="41"/>
        <v>1</v>
      </c>
      <c r="L844" t="s">
        <v>48</v>
      </c>
    </row>
    <row r="845" spans="1:12" x14ac:dyDescent="0.2">
      <c r="A845" t="s">
        <v>763</v>
      </c>
      <c r="B845">
        <v>734</v>
      </c>
      <c r="C845">
        <v>-1</v>
      </c>
      <c r="D845" t="s">
        <v>16</v>
      </c>
      <c r="E845" t="s">
        <v>775</v>
      </c>
      <c r="F845" s="48">
        <v>0</v>
      </c>
      <c r="G845" s="48">
        <f>IF(ISBLANK('540'!E47),"",'540'!E47)</f>
        <v>0</v>
      </c>
      <c r="H845" s="48">
        <f t="shared" si="39"/>
        <v>0</v>
      </c>
      <c r="I845" t="b">
        <f t="shared" si="40"/>
        <v>0</v>
      </c>
      <c r="K845" t="b">
        <f t="shared" si="41"/>
        <v>1</v>
      </c>
      <c r="L845" t="s">
        <v>48</v>
      </c>
    </row>
    <row r="846" spans="1:12" x14ac:dyDescent="0.2">
      <c r="A846" t="s">
        <v>763</v>
      </c>
      <c r="B846">
        <v>735</v>
      </c>
      <c r="C846">
        <v>-1</v>
      </c>
      <c r="D846" t="s">
        <v>16</v>
      </c>
      <c r="E846" t="s">
        <v>776</v>
      </c>
      <c r="F846" s="48">
        <v>0</v>
      </c>
      <c r="G846" s="48">
        <f>IF(ISBLANK('540'!F47),"",'540'!F47)</f>
        <v>0</v>
      </c>
      <c r="H846" s="48">
        <f t="shared" si="39"/>
        <v>0</v>
      </c>
      <c r="I846" t="b">
        <f t="shared" si="40"/>
        <v>0</v>
      </c>
      <c r="K846" t="b">
        <f t="shared" si="41"/>
        <v>1</v>
      </c>
      <c r="L846" t="s">
        <v>48</v>
      </c>
    </row>
    <row r="847" spans="1:12" x14ac:dyDescent="0.2">
      <c r="A847" t="s">
        <v>763</v>
      </c>
      <c r="B847">
        <v>736</v>
      </c>
      <c r="C847">
        <v>-1</v>
      </c>
      <c r="D847" t="s">
        <v>16</v>
      </c>
      <c r="E847" t="s">
        <v>777</v>
      </c>
      <c r="F847" s="48">
        <v>0</v>
      </c>
      <c r="G847" s="48">
        <f>IF(ISBLANK('540'!E48),"",'540'!E48)</f>
        <v>0</v>
      </c>
      <c r="H847" s="48">
        <f t="shared" si="39"/>
        <v>0</v>
      </c>
      <c r="I847" t="b">
        <f t="shared" si="40"/>
        <v>0</v>
      </c>
      <c r="K847" t="b">
        <f t="shared" si="41"/>
        <v>1</v>
      </c>
      <c r="L847" t="s">
        <v>48</v>
      </c>
    </row>
    <row r="848" spans="1:12" x14ac:dyDescent="0.2">
      <c r="A848" t="s">
        <v>763</v>
      </c>
      <c r="B848">
        <v>737</v>
      </c>
      <c r="C848">
        <v>-1</v>
      </c>
      <c r="D848" t="s">
        <v>16</v>
      </c>
      <c r="E848" t="s">
        <v>250</v>
      </c>
      <c r="F848" s="48">
        <v>0</v>
      </c>
      <c r="G848" s="48">
        <f>IF(ISBLANK('540'!F48),"",'540'!F48)</f>
        <v>0</v>
      </c>
      <c r="H848" s="48">
        <f t="shared" si="39"/>
        <v>0</v>
      </c>
      <c r="I848" t="b">
        <f t="shared" si="40"/>
        <v>0</v>
      </c>
      <c r="K848" t="b">
        <f t="shared" si="41"/>
        <v>1</v>
      </c>
      <c r="L848" t="s">
        <v>48</v>
      </c>
    </row>
    <row r="849" spans="1:12" x14ac:dyDescent="0.2">
      <c r="A849" t="s">
        <v>778</v>
      </c>
      <c r="B849">
        <v>112</v>
      </c>
      <c r="C849">
        <v>20</v>
      </c>
      <c r="D849" t="s">
        <v>16</v>
      </c>
      <c r="E849" t="s">
        <v>758</v>
      </c>
      <c r="F849" s="48">
        <v>0</v>
      </c>
      <c r="G849" s="48" t="str">
        <f>IF(ISBLANK('550'!D18),"",'550'!D18)</f>
        <v>= 311.2 PY YoA col L</v>
      </c>
      <c r="H849" s="48" t="e">
        <f t="shared" si="39"/>
        <v>#VALUE!</v>
      </c>
      <c r="I849" t="b">
        <f t="shared" si="40"/>
        <v>1</v>
      </c>
      <c r="K849" t="b">
        <f t="shared" si="41"/>
        <v>0</v>
      </c>
      <c r="L849" t="s">
        <v>48</v>
      </c>
    </row>
    <row r="850" spans="1:12" x14ac:dyDescent="0.2">
      <c r="A850" t="s">
        <v>778</v>
      </c>
      <c r="B850">
        <v>738</v>
      </c>
      <c r="C850">
        <v>-1</v>
      </c>
      <c r="D850" t="s">
        <v>16</v>
      </c>
      <c r="E850" t="s">
        <v>21</v>
      </c>
      <c r="F850" s="48">
        <v>0</v>
      </c>
      <c r="G850" s="48">
        <f>IF(ISBLANK('550'!E17),"",'550'!E17)</f>
        <v>0</v>
      </c>
      <c r="H850" s="48">
        <f t="shared" si="39"/>
        <v>0</v>
      </c>
      <c r="I850" t="b">
        <f t="shared" si="40"/>
        <v>0</v>
      </c>
      <c r="K850" t="b">
        <f t="shared" si="41"/>
        <v>1</v>
      </c>
      <c r="L850" t="s">
        <v>48</v>
      </c>
    </row>
    <row r="851" spans="1:12" x14ac:dyDescent="0.2">
      <c r="A851" t="s">
        <v>778</v>
      </c>
      <c r="B851">
        <v>739</v>
      </c>
      <c r="C851">
        <v>-1</v>
      </c>
      <c r="D851" t="s">
        <v>16</v>
      </c>
      <c r="E851" t="s">
        <v>24</v>
      </c>
      <c r="F851" s="48">
        <v>0</v>
      </c>
      <c r="G851" s="48">
        <f>IF(ISBLANK('550'!E18),"",'550'!E18)</f>
        <v>0</v>
      </c>
      <c r="H851" s="48">
        <f t="shared" si="39"/>
        <v>0</v>
      </c>
      <c r="I851" t="b">
        <f t="shared" si="40"/>
        <v>0</v>
      </c>
      <c r="K851" t="b">
        <f t="shared" si="41"/>
        <v>1</v>
      </c>
      <c r="L851" t="s">
        <v>48</v>
      </c>
    </row>
    <row r="852" spans="1:12" x14ac:dyDescent="0.2">
      <c r="A852" t="s">
        <v>778</v>
      </c>
      <c r="B852">
        <v>740</v>
      </c>
      <c r="C852">
        <v>-1</v>
      </c>
      <c r="D852" t="s">
        <v>16</v>
      </c>
      <c r="E852" t="s">
        <v>779</v>
      </c>
      <c r="F852" s="48" t="s">
        <v>16</v>
      </c>
      <c r="G852" s="48" t="str">
        <f>IF(ISBLANK('550'!C22),"",'550'!C22)</f>
        <v/>
      </c>
      <c r="H852" s="48" t="e">
        <f t="shared" si="39"/>
        <v>#VALUE!</v>
      </c>
      <c r="I852" t="b">
        <f t="shared" si="40"/>
        <v>1</v>
      </c>
      <c r="K852" t="b">
        <f t="shared" si="41"/>
        <v>1</v>
      </c>
      <c r="L852" t="s">
        <v>19</v>
      </c>
    </row>
    <row r="853" spans="1:12" x14ac:dyDescent="0.2">
      <c r="A853" t="s">
        <v>778</v>
      </c>
      <c r="B853">
        <v>741</v>
      </c>
      <c r="C853">
        <v>-1</v>
      </c>
      <c r="D853" t="s">
        <v>16</v>
      </c>
      <c r="E853" t="s">
        <v>780</v>
      </c>
      <c r="F853" s="48">
        <v>0</v>
      </c>
      <c r="G853" s="48">
        <f>IF(ISBLANK('550'!E33),"",'550'!E33)</f>
        <v>0</v>
      </c>
      <c r="H853" s="48">
        <f t="shared" si="39"/>
        <v>0</v>
      </c>
      <c r="I853" t="b">
        <f t="shared" si="40"/>
        <v>0</v>
      </c>
      <c r="K853" t="b">
        <f t="shared" si="41"/>
        <v>1</v>
      </c>
      <c r="L853" t="s">
        <v>48</v>
      </c>
    </row>
    <row r="854" spans="1:12" x14ac:dyDescent="0.2">
      <c r="A854" t="s">
        <v>778</v>
      </c>
      <c r="B854">
        <v>742</v>
      </c>
      <c r="C854">
        <v>-1</v>
      </c>
      <c r="D854" t="s">
        <v>16</v>
      </c>
      <c r="E854" t="s">
        <v>59</v>
      </c>
      <c r="F854" s="48" t="s">
        <v>16</v>
      </c>
      <c r="G854" s="48" t="str">
        <f>IF(ISBLANK('550'!F33),"",'550'!F33)</f>
        <v/>
      </c>
      <c r="H854" s="48" t="e">
        <f t="shared" si="39"/>
        <v>#VALUE!</v>
      </c>
      <c r="I854" t="b">
        <f t="shared" si="40"/>
        <v>1</v>
      </c>
      <c r="K854" t="b">
        <f t="shared" si="41"/>
        <v>1</v>
      </c>
      <c r="L854" t="s">
        <v>19</v>
      </c>
    </row>
    <row r="855" spans="1:12" x14ac:dyDescent="0.2">
      <c r="A855" t="s">
        <v>778</v>
      </c>
      <c r="B855">
        <v>743</v>
      </c>
      <c r="C855">
        <v>-1</v>
      </c>
      <c r="D855" t="s">
        <v>16</v>
      </c>
      <c r="E855" t="s">
        <v>781</v>
      </c>
      <c r="F855" s="48">
        <v>0</v>
      </c>
      <c r="G855" s="48">
        <f>IF(ISBLANK('550'!E34),"",'550'!E34)</f>
        <v>0</v>
      </c>
      <c r="H855" s="48">
        <f t="shared" si="39"/>
        <v>0</v>
      </c>
      <c r="I855" t="b">
        <f t="shared" si="40"/>
        <v>0</v>
      </c>
      <c r="K855" t="b">
        <f t="shared" si="41"/>
        <v>1</v>
      </c>
      <c r="L855" t="s">
        <v>48</v>
      </c>
    </row>
    <row r="856" spans="1:12" x14ac:dyDescent="0.2">
      <c r="A856" t="s">
        <v>778</v>
      </c>
      <c r="B856">
        <v>744</v>
      </c>
      <c r="C856">
        <v>-1</v>
      </c>
      <c r="D856" t="s">
        <v>16</v>
      </c>
      <c r="E856" t="s">
        <v>782</v>
      </c>
      <c r="F856" s="48" t="s">
        <v>16</v>
      </c>
      <c r="G856" s="48" t="str">
        <f>IF(ISBLANK('550'!F34),"",'550'!F34)</f>
        <v/>
      </c>
      <c r="H856" s="48" t="e">
        <f t="shared" si="39"/>
        <v>#VALUE!</v>
      </c>
      <c r="I856" t="b">
        <f t="shared" si="40"/>
        <v>1</v>
      </c>
      <c r="K856" t="b">
        <f t="shared" si="41"/>
        <v>1</v>
      </c>
      <c r="L856" t="s">
        <v>19</v>
      </c>
    </row>
    <row r="857" spans="1:12" x14ac:dyDescent="0.2">
      <c r="A857" t="s">
        <v>778</v>
      </c>
      <c r="B857">
        <v>745</v>
      </c>
      <c r="C857">
        <v>-1</v>
      </c>
      <c r="D857" t="s">
        <v>16</v>
      </c>
      <c r="E857" t="s">
        <v>61</v>
      </c>
      <c r="F857" s="48" t="s">
        <v>16</v>
      </c>
      <c r="G857" s="48" t="str">
        <f>IF(ISBLANK('550'!F35),"",'550'!F35)</f>
        <v/>
      </c>
      <c r="H857" s="48" t="e">
        <f t="shared" si="39"/>
        <v>#VALUE!</v>
      </c>
      <c r="I857" t="b">
        <f t="shared" si="40"/>
        <v>1</v>
      </c>
      <c r="K857" t="b">
        <f t="shared" si="41"/>
        <v>1</v>
      </c>
      <c r="L857" t="s">
        <v>19</v>
      </c>
    </row>
    <row r="858" spans="1:12" x14ac:dyDescent="0.2">
      <c r="A858" t="s">
        <v>778</v>
      </c>
      <c r="B858">
        <v>746</v>
      </c>
      <c r="C858">
        <v>-1</v>
      </c>
      <c r="D858" t="s">
        <v>16</v>
      </c>
      <c r="E858" t="s">
        <v>67</v>
      </c>
      <c r="F858" s="48" t="s">
        <v>16</v>
      </c>
      <c r="G858" s="48" t="str">
        <f>IF(ISBLANK('550'!F37),"",'550'!F37)</f>
        <v/>
      </c>
      <c r="H858" s="48" t="e">
        <f t="shared" si="39"/>
        <v>#VALUE!</v>
      </c>
      <c r="I858" t="b">
        <f t="shared" si="40"/>
        <v>1</v>
      </c>
      <c r="K858" t="b">
        <f t="shared" si="41"/>
        <v>1</v>
      </c>
      <c r="L858" t="s">
        <v>19</v>
      </c>
    </row>
    <row r="859" spans="1:12" x14ac:dyDescent="0.2">
      <c r="A859" t="s">
        <v>778</v>
      </c>
      <c r="B859">
        <v>747</v>
      </c>
      <c r="C859">
        <v>-1</v>
      </c>
      <c r="D859" t="s">
        <v>16</v>
      </c>
      <c r="E859" t="s">
        <v>69</v>
      </c>
      <c r="F859" s="48" t="s">
        <v>16</v>
      </c>
      <c r="G859" s="48" t="str">
        <f>IF(ISBLANK('550'!F38),"",'550'!F38)</f>
        <v/>
      </c>
      <c r="H859" s="48" t="e">
        <f t="shared" si="39"/>
        <v>#VALUE!</v>
      </c>
      <c r="I859" t="b">
        <f t="shared" si="40"/>
        <v>1</v>
      </c>
      <c r="K859" t="b">
        <f t="shared" si="41"/>
        <v>1</v>
      </c>
      <c r="L859" t="s">
        <v>19</v>
      </c>
    </row>
    <row r="860" spans="1:12" x14ac:dyDescent="0.2">
      <c r="A860" t="s">
        <v>778</v>
      </c>
      <c r="B860">
        <v>748</v>
      </c>
      <c r="C860">
        <v>-1</v>
      </c>
      <c r="D860" t="s">
        <v>16</v>
      </c>
      <c r="E860" t="s">
        <v>73</v>
      </c>
      <c r="F860" s="48" t="s">
        <v>16</v>
      </c>
      <c r="G860" s="48" t="str">
        <f>IF(ISBLANK('550'!F39),"",'550'!F39)</f>
        <v/>
      </c>
      <c r="H860" s="48" t="e">
        <f t="shared" si="39"/>
        <v>#VALUE!</v>
      </c>
      <c r="I860" t="b">
        <f t="shared" si="40"/>
        <v>1</v>
      </c>
      <c r="K860" t="b">
        <f t="shared" si="41"/>
        <v>1</v>
      </c>
      <c r="L860" t="s">
        <v>19</v>
      </c>
    </row>
    <row r="861" spans="1:12" x14ac:dyDescent="0.2">
      <c r="A861" t="s">
        <v>778</v>
      </c>
      <c r="B861">
        <v>749</v>
      </c>
      <c r="C861">
        <v>-1</v>
      </c>
      <c r="D861" t="s">
        <v>16</v>
      </c>
      <c r="E861" t="s">
        <v>783</v>
      </c>
      <c r="F861" s="48" t="s">
        <v>16</v>
      </c>
      <c r="G861" s="48" t="str">
        <f>IF(ISBLANK('550'!F40),"",'550'!F40)</f>
        <v/>
      </c>
      <c r="H861" s="48" t="e">
        <f t="shared" si="39"/>
        <v>#VALUE!</v>
      </c>
      <c r="I861" t="b">
        <f t="shared" si="40"/>
        <v>1</v>
      </c>
      <c r="K861" t="b">
        <f t="shared" si="41"/>
        <v>1</v>
      </c>
      <c r="L861" t="s">
        <v>19</v>
      </c>
    </row>
    <row r="862" spans="1:12" x14ac:dyDescent="0.2">
      <c r="A862" t="s">
        <v>778</v>
      </c>
      <c r="B862">
        <v>750</v>
      </c>
      <c r="C862">
        <v>-1</v>
      </c>
      <c r="D862" t="s">
        <v>16</v>
      </c>
      <c r="E862" t="s">
        <v>766</v>
      </c>
      <c r="F862" s="48">
        <v>0</v>
      </c>
      <c r="G862" s="48">
        <f>IF(ISBLANK('550'!E41),"",'550'!E41)</f>
        <v>0</v>
      </c>
      <c r="H862" s="48">
        <f t="shared" si="39"/>
        <v>0</v>
      </c>
      <c r="I862" t="b">
        <f t="shared" si="40"/>
        <v>0</v>
      </c>
      <c r="K862" t="b">
        <f t="shared" si="41"/>
        <v>1</v>
      </c>
      <c r="L862" t="s">
        <v>48</v>
      </c>
    </row>
    <row r="863" spans="1:12" x14ac:dyDescent="0.2">
      <c r="A863" t="s">
        <v>778</v>
      </c>
      <c r="B863">
        <v>751</v>
      </c>
      <c r="C863">
        <v>-1</v>
      </c>
      <c r="D863" t="s">
        <v>16</v>
      </c>
      <c r="E863" t="s">
        <v>77</v>
      </c>
      <c r="F863" s="48" t="s">
        <v>16</v>
      </c>
      <c r="G863" s="48" t="str">
        <f>IF(ISBLANK('550'!F41),"",'550'!F41)</f>
        <v/>
      </c>
      <c r="H863" s="48" t="e">
        <f t="shared" si="39"/>
        <v>#VALUE!</v>
      </c>
      <c r="I863" t="b">
        <f t="shared" si="40"/>
        <v>1</v>
      </c>
      <c r="K863" t="b">
        <f t="shared" si="41"/>
        <v>1</v>
      </c>
      <c r="L863" t="s">
        <v>19</v>
      </c>
    </row>
    <row r="864" spans="1:12" x14ac:dyDescent="0.2">
      <c r="A864" t="s">
        <v>778</v>
      </c>
      <c r="B864">
        <v>752</v>
      </c>
      <c r="C864">
        <v>-1</v>
      </c>
      <c r="D864" t="s">
        <v>16</v>
      </c>
      <c r="E864" t="s">
        <v>656</v>
      </c>
      <c r="F864" s="48">
        <v>0</v>
      </c>
      <c r="G864" s="48">
        <f>IF(ISBLANK('550'!E42),"",'550'!E42)</f>
        <v>0</v>
      </c>
      <c r="H864" s="48">
        <f t="shared" si="39"/>
        <v>0</v>
      </c>
      <c r="I864" t="b">
        <f t="shared" si="40"/>
        <v>0</v>
      </c>
      <c r="K864" t="b">
        <f t="shared" si="41"/>
        <v>1</v>
      </c>
      <c r="L864" t="s">
        <v>48</v>
      </c>
    </row>
    <row r="865" spans="1:13" x14ac:dyDescent="0.2">
      <c r="A865" t="s">
        <v>778</v>
      </c>
      <c r="B865">
        <v>753</v>
      </c>
      <c r="C865">
        <v>-1</v>
      </c>
      <c r="D865" t="s">
        <v>16</v>
      </c>
      <c r="E865" t="s">
        <v>657</v>
      </c>
      <c r="F865" s="48" t="s">
        <v>16</v>
      </c>
      <c r="G865" s="48" t="str">
        <f>IF(ISBLANK('550'!F42),"",'550'!F42)</f>
        <v/>
      </c>
      <c r="H865" s="48" t="e">
        <f t="shared" si="39"/>
        <v>#VALUE!</v>
      </c>
      <c r="I865" t="b">
        <f t="shared" si="40"/>
        <v>1</v>
      </c>
      <c r="K865" t="b">
        <f t="shared" si="41"/>
        <v>1</v>
      </c>
      <c r="L865" t="s">
        <v>19</v>
      </c>
    </row>
    <row r="866" spans="1:13" x14ac:dyDescent="0.2">
      <c r="A866" t="s">
        <v>778</v>
      </c>
      <c r="B866">
        <v>754</v>
      </c>
      <c r="C866">
        <v>-1</v>
      </c>
      <c r="D866" t="s">
        <v>16</v>
      </c>
      <c r="E866" t="s">
        <v>237</v>
      </c>
      <c r="F866" s="48" t="s">
        <v>16</v>
      </c>
      <c r="G866" s="48" t="str">
        <f>IF(ISBLANK('550'!F43),"",'550'!F43)</f>
        <v/>
      </c>
      <c r="H866" s="48" t="e">
        <f t="shared" si="39"/>
        <v>#VALUE!</v>
      </c>
      <c r="I866" t="b">
        <f t="shared" si="40"/>
        <v>1</v>
      </c>
      <c r="K866" t="b">
        <f t="shared" si="41"/>
        <v>1</v>
      </c>
      <c r="L866" t="s">
        <v>19</v>
      </c>
    </row>
    <row r="867" spans="1:13" x14ac:dyDescent="0.2">
      <c r="A867" t="s">
        <v>778</v>
      </c>
      <c r="B867">
        <v>755</v>
      </c>
      <c r="C867">
        <v>-1</v>
      </c>
      <c r="D867" t="s">
        <v>16</v>
      </c>
      <c r="E867" t="s">
        <v>784</v>
      </c>
      <c r="F867" s="48" t="s">
        <v>16</v>
      </c>
      <c r="G867" s="48" t="str">
        <f>IF(ISBLANK('550'!F45),"",'550'!F45)</f>
        <v/>
      </c>
      <c r="H867" s="48" t="e">
        <f t="shared" si="39"/>
        <v>#VALUE!</v>
      </c>
      <c r="I867" t="b">
        <f t="shared" si="40"/>
        <v>1</v>
      </c>
      <c r="K867" t="b">
        <f t="shared" si="41"/>
        <v>1</v>
      </c>
      <c r="L867" t="s">
        <v>19</v>
      </c>
    </row>
    <row r="868" spans="1:13" x14ac:dyDescent="0.2">
      <c r="A868" t="s">
        <v>778</v>
      </c>
      <c r="B868">
        <v>756</v>
      </c>
      <c r="C868">
        <v>-1</v>
      </c>
      <c r="D868" t="s">
        <v>16</v>
      </c>
      <c r="E868" t="s">
        <v>785</v>
      </c>
      <c r="F868" s="48" t="s">
        <v>16</v>
      </c>
      <c r="G868" s="48" t="str">
        <f>IF(ISBLANK('550'!C49),"",'550'!C49)</f>
        <v/>
      </c>
      <c r="H868" s="48" t="e">
        <f t="shared" si="39"/>
        <v>#VALUE!</v>
      </c>
      <c r="I868" t="b">
        <f t="shared" si="40"/>
        <v>1</v>
      </c>
      <c r="K868" t="b">
        <f t="shared" si="41"/>
        <v>1</v>
      </c>
      <c r="L868" t="s">
        <v>19</v>
      </c>
    </row>
    <row r="869" spans="1:13" x14ac:dyDescent="0.2">
      <c r="A869" t="s">
        <v>786</v>
      </c>
      <c r="B869">
        <v>757</v>
      </c>
      <c r="C869">
        <v>-1</v>
      </c>
      <c r="D869" t="s">
        <v>16</v>
      </c>
      <c r="E869" t="s">
        <v>643</v>
      </c>
      <c r="F869" s="48" t="s">
        <v>16</v>
      </c>
      <c r="G869" s="48" t="str">
        <f>IF(ISBLANK('560'!E14),"",'560'!E14)</f>
        <v>v: if blank</v>
      </c>
      <c r="H869" s="48" t="e">
        <f t="shared" si="39"/>
        <v>#VALUE!</v>
      </c>
      <c r="I869" t="b">
        <f t="shared" si="40"/>
        <v>1</v>
      </c>
      <c r="K869" t="b">
        <f t="shared" si="41"/>
        <v>0</v>
      </c>
      <c r="L869" t="s">
        <v>19</v>
      </c>
      <c r="M869" t="s">
        <v>40</v>
      </c>
    </row>
    <row r="870" spans="1:13" x14ac:dyDescent="0.2">
      <c r="A870" t="s">
        <v>786</v>
      </c>
      <c r="B870">
        <v>758</v>
      </c>
      <c r="C870">
        <v>-1</v>
      </c>
      <c r="D870" t="s">
        <v>16</v>
      </c>
      <c r="E870" t="s">
        <v>24</v>
      </c>
      <c r="F870" s="48">
        <v>0</v>
      </c>
      <c r="G870" s="48" t="str">
        <f>IF(ISBLANK('560'!E17),"",'560'!E17)</f>
        <v>w: if &lt;&gt; 0 &amp; 311.2 (YOA) col L = 0
w: if = 0 &amp; 311.2 (YOA) col L &lt;&gt; 0</v>
      </c>
      <c r="H870" s="48" t="e">
        <f t="shared" si="39"/>
        <v>#VALUE!</v>
      </c>
      <c r="I870" t="b">
        <f t="shared" si="40"/>
        <v>1</v>
      </c>
      <c r="K870" t="b">
        <f t="shared" si="41"/>
        <v>0</v>
      </c>
      <c r="L870" t="s">
        <v>48</v>
      </c>
    </row>
    <row r="871" spans="1:13" x14ac:dyDescent="0.2">
      <c r="A871" t="s">
        <v>786</v>
      </c>
      <c r="B871">
        <v>760</v>
      </c>
      <c r="C871">
        <v>-1</v>
      </c>
      <c r="D871" t="s">
        <v>16</v>
      </c>
      <c r="E871" t="s">
        <v>26</v>
      </c>
      <c r="F871" s="48">
        <v>0</v>
      </c>
      <c r="G871" s="48" t="str">
        <f>IF(ISBLANK('560'!E18),"",'560'!E18)</f>
        <v>w: if &lt;&gt; 0 &amp; 311.2 (YOA) col L = 0
w: if = 0 &amp; 311.2 (YOA) col L &lt;&gt; 0</v>
      </c>
      <c r="H871" s="48" t="e">
        <f t="shared" si="39"/>
        <v>#VALUE!</v>
      </c>
      <c r="I871" t="b">
        <f t="shared" si="40"/>
        <v>1</v>
      </c>
      <c r="K871" t="b">
        <f t="shared" si="41"/>
        <v>0</v>
      </c>
      <c r="L871" t="s">
        <v>48</v>
      </c>
    </row>
    <row r="872" spans="1:13" x14ac:dyDescent="0.2">
      <c r="A872" t="s">
        <v>786</v>
      </c>
      <c r="B872">
        <v>762</v>
      </c>
      <c r="C872">
        <v>-1</v>
      </c>
      <c r="D872" t="s">
        <v>16</v>
      </c>
      <c r="E872" t="s">
        <v>28</v>
      </c>
      <c r="F872" s="48">
        <v>0</v>
      </c>
      <c r="G872" s="48" t="str">
        <f>IF(ISBLANK('560'!E19),"",'560'!E19)</f>
        <v>w: if &lt;&gt; 0 &amp; 311.2 (YOA) col L = 0
w: if = 0 &amp; 311.2 (YOA) col L &lt;&gt; 0</v>
      </c>
      <c r="H872" s="48" t="e">
        <f t="shared" si="39"/>
        <v>#VALUE!</v>
      </c>
      <c r="I872" t="b">
        <f t="shared" si="40"/>
        <v>1</v>
      </c>
      <c r="K872" t="b">
        <f t="shared" si="41"/>
        <v>0</v>
      </c>
      <c r="L872" t="s">
        <v>48</v>
      </c>
    </row>
    <row r="873" spans="1:13" x14ac:dyDescent="0.2">
      <c r="A873" t="s">
        <v>786</v>
      </c>
      <c r="B873">
        <v>764</v>
      </c>
      <c r="C873">
        <v>-1</v>
      </c>
      <c r="D873" t="s">
        <v>16</v>
      </c>
      <c r="E873" t="s">
        <v>664</v>
      </c>
      <c r="F873" s="48" t="s">
        <v>16</v>
      </c>
      <c r="G873" s="48" t="str">
        <f>IF(ISBLANK('560'!D20),"",'560'!D20)</f>
        <v>w: if &lt;&gt; blank &amp; 
open back years = No</v>
      </c>
      <c r="H873" s="48" t="e">
        <f t="shared" si="39"/>
        <v>#VALUE!</v>
      </c>
      <c r="I873" t="b">
        <f t="shared" si="40"/>
        <v>1</v>
      </c>
      <c r="K873" t="b">
        <f t="shared" si="41"/>
        <v>0</v>
      </c>
      <c r="L873" t="s">
        <v>19</v>
      </c>
      <c r="M873" t="s">
        <v>787</v>
      </c>
    </row>
    <row r="874" spans="1:13" x14ac:dyDescent="0.2">
      <c r="A874" t="s">
        <v>786</v>
      </c>
      <c r="B874">
        <v>765</v>
      </c>
      <c r="C874">
        <v>-1</v>
      </c>
      <c r="D874" t="s">
        <v>16</v>
      </c>
      <c r="E874" t="s">
        <v>646</v>
      </c>
      <c r="F874" s="48">
        <v>0</v>
      </c>
      <c r="G874" s="48" t="str">
        <f>IF(ISBLANK('560'!E20),"",'560'!E20)</f>
        <v/>
      </c>
      <c r="H874" s="48" t="e">
        <f t="shared" si="39"/>
        <v>#VALUE!</v>
      </c>
      <c r="I874" t="b">
        <f t="shared" si="40"/>
        <v>1</v>
      </c>
      <c r="K874" t="b">
        <f t="shared" si="41"/>
        <v>0</v>
      </c>
      <c r="L874" t="s">
        <v>48</v>
      </c>
    </row>
    <row r="875" spans="1:13" x14ac:dyDescent="0.2">
      <c r="A875" t="s">
        <v>786</v>
      </c>
      <c r="B875">
        <v>767</v>
      </c>
      <c r="C875">
        <v>-1</v>
      </c>
      <c r="D875" t="s">
        <v>16</v>
      </c>
      <c r="E875" t="s">
        <v>788</v>
      </c>
      <c r="F875" s="48" t="s">
        <v>16</v>
      </c>
      <c r="G875" s="48" t="str">
        <f>IF(ISBLANK('560'!D21),"",'560'!D21)</f>
        <v>w: if &lt;&gt; blank &amp; 
open back years = No</v>
      </c>
      <c r="H875" s="48" t="e">
        <f t="shared" si="39"/>
        <v>#VALUE!</v>
      </c>
      <c r="I875" t="b">
        <f t="shared" si="40"/>
        <v>1</v>
      </c>
      <c r="K875" t="b">
        <f t="shared" si="41"/>
        <v>0</v>
      </c>
      <c r="L875" t="s">
        <v>19</v>
      </c>
      <c r="M875" t="s">
        <v>787</v>
      </c>
    </row>
    <row r="876" spans="1:13" x14ac:dyDescent="0.2">
      <c r="A876" t="s">
        <v>786</v>
      </c>
      <c r="B876">
        <v>768</v>
      </c>
      <c r="C876">
        <v>-1</v>
      </c>
      <c r="D876" t="s">
        <v>16</v>
      </c>
      <c r="E876" t="s">
        <v>648</v>
      </c>
      <c r="F876" s="48">
        <v>0</v>
      </c>
      <c r="G876" s="48" t="str">
        <f>IF(ISBLANK('560'!E21),"",'560'!E21)</f>
        <v/>
      </c>
      <c r="H876" s="48" t="e">
        <f t="shared" si="39"/>
        <v>#VALUE!</v>
      </c>
      <c r="I876" t="b">
        <f t="shared" si="40"/>
        <v>1</v>
      </c>
      <c r="K876" t="b">
        <f t="shared" si="41"/>
        <v>0</v>
      </c>
      <c r="L876" t="s">
        <v>48</v>
      </c>
    </row>
    <row r="877" spans="1:13" x14ac:dyDescent="0.2">
      <c r="A877" t="s">
        <v>786</v>
      </c>
      <c r="B877">
        <v>770</v>
      </c>
      <c r="C877">
        <v>-1</v>
      </c>
      <c r="D877" t="s">
        <v>16</v>
      </c>
      <c r="E877" t="s">
        <v>789</v>
      </c>
      <c r="F877" s="48" t="s">
        <v>16</v>
      </c>
      <c r="G877" s="48" t="str">
        <f>IF(ISBLANK('560'!D22),"",'560'!D22)</f>
        <v>w: if &lt;&gt; blank &amp; 
open back years = No</v>
      </c>
      <c r="H877" s="48" t="e">
        <f t="shared" si="39"/>
        <v>#VALUE!</v>
      </c>
      <c r="I877" t="b">
        <f t="shared" si="40"/>
        <v>1</v>
      </c>
      <c r="K877" t="b">
        <f t="shared" si="41"/>
        <v>0</v>
      </c>
      <c r="L877" t="s">
        <v>19</v>
      </c>
      <c r="M877" t="s">
        <v>787</v>
      </c>
    </row>
    <row r="878" spans="1:13" x14ac:dyDescent="0.2">
      <c r="A878" t="s">
        <v>786</v>
      </c>
      <c r="B878">
        <v>771</v>
      </c>
      <c r="C878">
        <v>-1</v>
      </c>
      <c r="D878" t="s">
        <v>16</v>
      </c>
      <c r="E878" t="s">
        <v>790</v>
      </c>
      <c r="F878" s="48">
        <v>0</v>
      </c>
      <c r="G878" s="48" t="str">
        <f>IF(ISBLANK('560'!E22),"",'560'!E22)</f>
        <v/>
      </c>
      <c r="H878" s="48" t="e">
        <f t="shared" si="39"/>
        <v>#VALUE!</v>
      </c>
      <c r="I878" t="b">
        <f t="shared" si="40"/>
        <v>1</v>
      </c>
      <c r="K878" t="b">
        <f t="shared" si="41"/>
        <v>0</v>
      </c>
      <c r="L878" t="s">
        <v>48</v>
      </c>
    </row>
    <row r="879" spans="1:13" x14ac:dyDescent="0.2">
      <c r="A879" t="s">
        <v>786</v>
      </c>
      <c r="B879">
        <v>773</v>
      </c>
      <c r="C879">
        <v>-1</v>
      </c>
      <c r="D879" t="s">
        <v>16</v>
      </c>
      <c r="E879" t="s">
        <v>791</v>
      </c>
      <c r="F879" s="48" t="s">
        <v>16</v>
      </c>
      <c r="G879" s="48" t="str">
        <f>IF(ISBLANK('560'!D23),"",'560'!D23)</f>
        <v>w: if &lt;&gt; blank &amp; 
open back years = No</v>
      </c>
      <c r="H879" s="48" t="e">
        <f t="shared" si="39"/>
        <v>#VALUE!</v>
      </c>
      <c r="I879" t="b">
        <f t="shared" si="40"/>
        <v>1</v>
      </c>
      <c r="K879" t="b">
        <f t="shared" si="41"/>
        <v>0</v>
      </c>
      <c r="L879" t="s">
        <v>19</v>
      </c>
      <c r="M879" t="s">
        <v>787</v>
      </c>
    </row>
    <row r="880" spans="1:13" x14ac:dyDescent="0.2">
      <c r="A880" t="s">
        <v>786</v>
      </c>
      <c r="B880">
        <v>774</v>
      </c>
      <c r="C880">
        <v>-1</v>
      </c>
      <c r="D880" t="s">
        <v>16</v>
      </c>
      <c r="E880" t="s">
        <v>200</v>
      </c>
      <c r="F880" s="48">
        <v>0</v>
      </c>
      <c r="G880" s="48" t="str">
        <f>IF(ISBLANK('560'!E23),"",'560'!E23)</f>
        <v/>
      </c>
      <c r="H880" s="48" t="e">
        <f t="shared" si="39"/>
        <v>#VALUE!</v>
      </c>
      <c r="I880" t="b">
        <f t="shared" si="40"/>
        <v>1</v>
      </c>
      <c r="K880" t="b">
        <f t="shared" si="41"/>
        <v>0</v>
      </c>
      <c r="L880" t="s">
        <v>48</v>
      </c>
    </row>
    <row r="881" spans="1:12" x14ac:dyDescent="0.2">
      <c r="A881" t="s">
        <v>786</v>
      </c>
      <c r="B881">
        <v>776</v>
      </c>
      <c r="C881">
        <v>-1</v>
      </c>
      <c r="D881" t="s">
        <v>16</v>
      </c>
      <c r="E881" t="s">
        <v>792</v>
      </c>
      <c r="F881" s="48" t="s">
        <v>16</v>
      </c>
      <c r="G881" s="48" t="str">
        <f>IF(ISBLANK('560'!C28),"",'560'!C28)</f>
        <v/>
      </c>
      <c r="H881" s="48" t="e">
        <f t="shared" si="39"/>
        <v>#VALUE!</v>
      </c>
      <c r="I881" t="b">
        <f t="shared" si="40"/>
        <v>1</v>
      </c>
      <c r="K881" t="b">
        <f t="shared" si="41"/>
        <v>1</v>
      </c>
      <c r="L881" t="s">
        <v>19</v>
      </c>
    </row>
    <row r="882" spans="1:12" x14ac:dyDescent="0.2">
      <c r="A882" t="s">
        <v>793</v>
      </c>
      <c r="B882">
        <v>777</v>
      </c>
      <c r="C882">
        <v>-1</v>
      </c>
      <c r="D882" t="s">
        <v>16</v>
      </c>
      <c r="E882" t="s">
        <v>764</v>
      </c>
      <c r="F882" s="48">
        <v>0</v>
      </c>
      <c r="G882" s="48" t="str">
        <f>IF(ISBLANK('570'!E16),"",'570'!E16)</f>
        <v>w: if -ve</v>
      </c>
      <c r="H882" s="48" t="e">
        <f t="shared" si="39"/>
        <v>#VALUE!</v>
      </c>
      <c r="I882" t="b">
        <f t="shared" si="40"/>
        <v>1</v>
      </c>
      <c r="K882" t="b">
        <f t="shared" si="41"/>
        <v>0</v>
      </c>
      <c r="L882" t="s">
        <v>48</v>
      </c>
    </row>
    <row r="883" spans="1:12" x14ac:dyDescent="0.2">
      <c r="A883" t="s">
        <v>793</v>
      </c>
      <c r="B883">
        <v>778</v>
      </c>
      <c r="C883">
        <v>-1</v>
      </c>
      <c r="D883" t="s">
        <v>16</v>
      </c>
      <c r="E883" t="s">
        <v>17</v>
      </c>
      <c r="F883" s="48">
        <v>0</v>
      </c>
      <c r="G883" s="48" t="str">
        <f>IF(ISBLANK('570'!F16),"",'570'!F16)</f>
        <v>w: if -ve</v>
      </c>
      <c r="H883" s="48" t="e">
        <f t="shared" si="39"/>
        <v>#VALUE!</v>
      </c>
      <c r="I883" t="b">
        <f t="shared" si="40"/>
        <v>1</v>
      </c>
      <c r="K883" t="b">
        <f t="shared" si="41"/>
        <v>0</v>
      </c>
      <c r="L883" t="s">
        <v>48</v>
      </c>
    </row>
    <row r="884" spans="1:12" x14ac:dyDescent="0.2">
      <c r="A884" t="s">
        <v>793</v>
      </c>
      <c r="B884">
        <v>779</v>
      </c>
      <c r="C884">
        <v>-1</v>
      </c>
      <c r="D884" t="s">
        <v>16</v>
      </c>
      <c r="E884" t="s">
        <v>47</v>
      </c>
      <c r="F884" s="48">
        <v>0</v>
      </c>
      <c r="G884" s="48" t="str">
        <f>IF(ISBLANK('570'!G16),"",'570'!G16)</f>
        <v>w: if -ve</v>
      </c>
      <c r="H884" s="48" t="e">
        <f t="shared" si="39"/>
        <v>#VALUE!</v>
      </c>
      <c r="I884" t="b">
        <f t="shared" si="40"/>
        <v>1</v>
      </c>
      <c r="K884" t="b">
        <f t="shared" si="41"/>
        <v>0</v>
      </c>
      <c r="L884" t="s">
        <v>48</v>
      </c>
    </row>
    <row r="885" spans="1:12" x14ac:dyDescent="0.2">
      <c r="A885" t="s">
        <v>793</v>
      </c>
      <c r="B885">
        <v>780</v>
      </c>
      <c r="C885">
        <v>-1</v>
      </c>
      <c r="D885" t="s">
        <v>16</v>
      </c>
      <c r="E885" t="s">
        <v>755</v>
      </c>
      <c r="F885" s="48">
        <v>0</v>
      </c>
      <c r="G885" s="48" t="str">
        <f>IF(ISBLANK('570'!E17),"",'570'!E17)</f>
        <v>w: if -ve</v>
      </c>
      <c r="H885" s="48" t="e">
        <f t="shared" si="39"/>
        <v>#VALUE!</v>
      </c>
      <c r="I885" t="b">
        <f t="shared" si="40"/>
        <v>1</v>
      </c>
      <c r="K885" t="b">
        <f t="shared" si="41"/>
        <v>0</v>
      </c>
      <c r="L885" t="s">
        <v>48</v>
      </c>
    </row>
    <row r="886" spans="1:12" x14ac:dyDescent="0.2">
      <c r="A886" t="s">
        <v>793</v>
      </c>
      <c r="B886">
        <v>781</v>
      </c>
      <c r="C886">
        <v>-1</v>
      </c>
      <c r="D886" t="s">
        <v>16</v>
      </c>
      <c r="E886" t="s">
        <v>21</v>
      </c>
      <c r="F886" s="48">
        <v>0</v>
      </c>
      <c r="G886" s="48" t="str">
        <f>IF(ISBLANK('570'!F17),"",'570'!F17)</f>
        <v>w: if -ve</v>
      </c>
      <c r="H886" s="48" t="e">
        <f t="shared" si="39"/>
        <v>#VALUE!</v>
      </c>
      <c r="I886" t="b">
        <f t="shared" si="40"/>
        <v>1</v>
      </c>
      <c r="K886" t="b">
        <f t="shared" si="41"/>
        <v>0</v>
      </c>
      <c r="L886" t="s">
        <v>48</v>
      </c>
    </row>
    <row r="887" spans="1:12" x14ac:dyDescent="0.2">
      <c r="A887" t="s">
        <v>793</v>
      </c>
      <c r="B887">
        <v>782</v>
      </c>
      <c r="C887">
        <v>-1</v>
      </c>
      <c r="D887" t="s">
        <v>16</v>
      </c>
      <c r="E887" t="s">
        <v>645</v>
      </c>
      <c r="F887" s="48">
        <v>0</v>
      </c>
      <c r="G887" s="48" t="str">
        <f>IF(ISBLANK('570'!G17),"",'570'!G17)</f>
        <v>w: if -ve</v>
      </c>
      <c r="H887" s="48" t="e">
        <f t="shared" si="39"/>
        <v>#VALUE!</v>
      </c>
      <c r="I887" t="b">
        <f t="shared" si="40"/>
        <v>1</v>
      </c>
      <c r="K887" t="b">
        <f t="shared" si="41"/>
        <v>0</v>
      </c>
      <c r="L887" t="s">
        <v>48</v>
      </c>
    </row>
    <row r="888" spans="1:12" x14ac:dyDescent="0.2">
      <c r="A888" t="s">
        <v>793</v>
      </c>
      <c r="B888">
        <v>783</v>
      </c>
      <c r="C888">
        <v>-1</v>
      </c>
      <c r="D888" t="s">
        <v>16</v>
      </c>
      <c r="E888" t="s">
        <v>758</v>
      </c>
      <c r="F888" s="48">
        <v>0</v>
      </c>
      <c r="G888" s="48" t="str">
        <f>IF(ISBLANK('570'!E18),"",'570'!E18)</f>
        <v>w: if -ve</v>
      </c>
      <c r="H888" s="48" t="e">
        <f t="shared" si="39"/>
        <v>#VALUE!</v>
      </c>
      <c r="I888" t="b">
        <f t="shared" si="40"/>
        <v>1</v>
      </c>
      <c r="K888" t="b">
        <f t="shared" si="41"/>
        <v>0</v>
      </c>
      <c r="L888" t="s">
        <v>48</v>
      </c>
    </row>
    <row r="889" spans="1:12" x14ac:dyDescent="0.2">
      <c r="A889" t="s">
        <v>793</v>
      </c>
      <c r="B889">
        <v>784</v>
      </c>
      <c r="C889">
        <v>-1</v>
      </c>
      <c r="D889" t="s">
        <v>16</v>
      </c>
      <c r="E889" t="s">
        <v>24</v>
      </c>
      <c r="F889" s="48">
        <v>0</v>
      </c>
      <c r="G889" s="48" t="str">
        <f>IF(ISBLANK('570'!F18),"",'570'!F18)</f>
        <v>w: if -ve</v>
      </c>
      <c r="H889" s="48" t="e">
        <f t="shared" si="39"/>
        <v>#VALUE!</v>
      </c>
      <c r="I889" t="b">
        <f t="shared" si="40"/>
        <v>1</v>
      </c>
      <c r="K889" t="b">
        <f t="shared" si="41"/>
        <v>0</v>
      </c>
      <c r="L889" t="s">
        <v>48</v>
      </c>
    </row>
    <row r="890" spans="1:12" x14ac:dyDescent="0.2">
      <c r="A890" t="s">
        <v>793</v>
      </c>
      <c r="B890">
        <v>785</v>
      </c>
      <c r="C890">
        <v>-1</v>
      </c>
      <c r="D890" t="s">
        <v>16</v>
      </c>
      <c r="E890" t="s">
        <v>51</v>
      </c>
      <c r="F890" s="48">
        <v>0</v>
      </c>
      <c r="G890" s="48" t="str">
        <f>IF(ISBLANK('570'!G18),"",'570'!G18)</f>
        <v>w: if -ve</v>
      </c>
      <c r="H890" s="48" t="e">
        <f t="shared" si="39"/>
        <v>#VALUE!</v>
      </c>
      <c r="I890" t="b">
        <f t="shared" si="40"/>
        <v>1</v>
      </c>
      <c r="K890" t="b">
        <f t="shared" si="41"/>
        <v>0</v>
      </c>
      <c r="L890" t="s">
        <v>48</v>
      </c>
    </row>
    <row r="891" spans="1:12" x14ac:dyDescent="0.2">
      <c r="A891" t="s">
        <v>793</v>
      </c>
      <c r="B891">
        <v>786</v>
      </c>
      <c r="C891">
        <v>-1</v>
      </c>
      <c r="D891" t="s">
        <v>16</v>
      </c>
      <c r="E891" t="s">
        <v>762</v>
      </c>
      <c r="F891" s="48" t="s">
        <v>16</v>
      </c>
      <c r="G891" s="48" t="str">
        <f>IF(ISBLANK('570'!D23),"",'570'!D23)</f>
        <v/>
      </c>
      <c r="H891" s="48" t="e">
        <f t="shared" si="39"/>
        <v>#VALUE!</v>
      </c>
      <c r="I891" t="b">
        <f t="shared" si="40"/>
        <v>1</v>
      </c>
      <c r="K891" t="b">
        <f t="shared" si="41"/>
        <v>1</v>
      </c>
      <c r="L891" t="s">
        <v>19</v>
      </c>
    </row>
    <row r="892" spans="1:12" x14ac:dyDescent="0.2">
      <c r="A892" t="s">
        <v>793</v>
      </c>
      <c r="B892">
        <v>787</v>
      </c>
      <c r="C892">
        <v>-1</v>
      </c>
      <c r="D892" t="s">
        <v>16</v>
      </c>
      <c r="E892" t="s">
        <v>794</v>
      </c>
      <c r="F892" s="48">
        <v>0</v>
      </c>
      <c r="G892" s="48" t="str">
        <f>IF(ISBLANK('570'!E33),"",'570'!E33)</f>
        <v>w: if -ve</v>
      </c>
      <c r="H892" s="48" t="e">
        <f t="shared" si="39"/>
        <v>#VALUE!</v>
      </c>
      <c r="I892" t="b">
        <f t="shared" si="40"/>
        <v>1</v>
      </c>
      <c r="K892" t="b">
        <f t="shared" si="41"/>
        <v>0</v>
      </c>
      <c r="L892" t="s">
        <v>48</v>
      </c>
    </row>
    <row r="893" spans="1:12" x14ac:dyDescent="0.2">
      <c r="A893" t="s">
        <v>793</v>
      </c>
      <c r="B893">
        <v>788</v>
      </c>
      <c r="C893">
        <v>-1</v>
      </c>
      <c r="D893" t="s">
        <v>16</v>
      </c>
      <c r="E893" t="s">
        <v>780</v>
      </c>
      <c r="F893" s="48">
        <v>0</v>
      </c>
      <c r="G893" s="48" t="str">
        <f>IF(ISBLANK('570'!F33),"",'570'!F33)</f>
        <v>w: if -ve</v>
      </c>
      <c r="H893" s="48" t="e">
        <f t="shared" si="39"/>
        <v>#VALUE!</v>
      </c>
      <c r="I893" t="b">
        <f t="shared" si="40"/>
        <v>1</v>
      </c>
      <c r="K893" t="b">
        <f t="shared" si="41"/>
        <v>0</v>
      </c>
      <c r="L893" t="s">
        <v>48</v>
      </c>
    </row>
    <row r="894" spans="1:12" x14ac:dyDescent="0.2">
      <c r="A894" t="s">
        <v>793</v>
      </c>
      <c r="B894">
        <v>789</v>
      </c>
      <c r="C894">
        <v>-1</v>
      </c>
      <c r="D894" t="s">
        <v>16</v>
      </c>
      <c r="E894" t="s">
        <v>59</v>
      </c>
      <c r="F894" s="48">
        <v>0</v>
      </c>
      <c r="G894" s="48" t="str">
        <f>IF(ISBLANK('570'!G33),"",'570'!G33)</f>
        <v>w: if -ve</v>
      </c>
      <c r="H894" s="48" t="e">
        <f t="shared" si="39"/>
        <v>#VALUE!</v>
      </c>
      <c r="I894" t="b">
        <f t="shared" si="40"/>
        <v>1</v>
      </c>
      <c r="K894" t="b">
        <f t="shared" si="41"/>
        <v>0</v>
      </c>
      <c r="L894" t="s">
        <v>48</v>
      </c>
    </row>
    <row r="895" spans="1:12" x14ac:dyDescent="0.2">
      <c r="A895" t="s">
        <v>793</v>
      </c>
      <c r="B895">
        <v>790</v>
      </c>
      <c r="C895">
        <v>-1</v>
      </c>
      <c r="D895" t="s">
        <v>16</v>
      </c>
      <c r="E895" t="s">
        <v>795</v>
      </c>
      <c r="F895" s="48">
        <v>0</v>
      </c>
      <c r="G895" s="48" t="str">
        <f>IF(ISBLANK('570'!E34),"",'570'!E34)</f>
        <v>w: if -ve</v>
      </c>
      <c r="H895" s="48" t="e">
        <f t="shared" si="39"/>
        <v>#VALUE!</v>
      </c>
      <c r="I895" t="b">
        <f t="shared" si="40"/>
        <v>1</v>
      </c>
      <c r="K895" t="b">
        <f t="shared" si="41"/>
        <v>0</v>
      </c>
      <c r="L895" t="s">
        <v>48</v>
      </c>
    </row>
    <row r="896" spans="1:12" x14ac:dyDescent="0.2">
      <c r="A896" t="s">
        <v>793</v>
      </c>
      <c r="B896">
        <v>791</v>
      </c>
      <c r="C896">
        <v>-1</v>
      </c>
      <c r="D896" t="s">
        <v>16</v>
      </c>
      <c r="E896" t="s">
        <v>781</v>
      </c>
      <c r="F896" s="48">
        <v>0</v>
      </c>
      <c r="G896" s="48" t="str">
        <f>IF(ISBLANK('570'!F34),"",'570'!F34)</f>
        <v>w: if -ve</v>
      </c>
      <c r="H896" s="48" t="e">
        <f t="shared" si="39"/>
        <v>#VALUE!</v>
      </c>
      <c r="I896" t="b">
        <f t="shared" si="40"/>
        <v>1</v>
      </c>
      <c r="K896" t="b">
        <f t="shared" si="41"/>
        <v>0</v>
      </c>
      <c r="L896" t="s">
        <v>48</v>
      </c>
    </row>
    <row r="897" spans="1:12" x14ac:dyDescent="0.2">
      <c r="A897" t="s">
        <v>793</v>
      </c>
      <c r="B897">
        <v>792</v>
      </c>
      <c r="C897">
        <v>-1</v>
      </c>
      <c r="D897" t="s">
        <v>16</v>
      </c>
      <c r="E897" t="s">
        <v>782</v>
      </c>
      <c r="F897" s="48">
        <v>0</v>
      </c>
      <c r="G897" s="48" t="str">
        <f>IF(ISBLANK('570'!G34),"",'570'!G34)</f>
        <v>w: if -ve</v>
      </c>
      <c r="H897" s="48" t="e">
        <f t="shared" si="39"/>
        <v>#VALUE!</v>
      </c>
      <c r="I897" t="b">
        <f t="shared" si="40"/>
        <v>1</v>
      </c>
      <c r="K897" t="b">
        <f t="shared" si="41"/>
        <v>0</v>
      </c>
      <c r="L897" t="s">
        <v>48</v>
      </c>
    </row>
    <row r="898" spans="1:12" x14ac:dyDescent="0.2">
      <c r="A898" t="s">
        <v>793</v>
      </c>
      <c r="B898">
        <v>793</v>
      </c>
      <c r="C898">
        <v>-1</v>
      </c>
      <c r="D898" t="s">
        <v>16</v>
      </c>
      <c r="E898" t="s">
        <v>796</v>
      </c>
      <c r="F898" s="48">
        <v>0</v>
      </c>
      <c r="G898" s="48" t="str">
        <f>IF(ISBLANK('570'!E35),"",'570'!E35)</f>
        <v>w: if -ve</v>
      </c>
      <c r="H898" s="48" t="e">
        <f t="shared" si="39"/>
        <v>#VALUE!</v>
      </c>
      <c r="I898" t="b">
        <f t="shared" si="40"/>
        <v>1</v>
      </c>
      <c r="K898" t="b">
        <f t="shared" si="41"/>
        <v>0</v>
      </c>
      <c r="L898" t="s">
        <v>48</v>
      </c>
    </row>
    <row r="899" spans="1:12" x14ac:dyDescent="0.2">
      <c r="A899" t="s">
        <v>793</v>
      </c>
      <c r="B899">
        <v>794</v>
      </c>
      <c r="C899">
        <v>-1</v>
      </c>
      <c r="D899" t="s">
        <v>16</v>
      </c>
      <c r="E899" t="s">
        <v>797</v>
      </c>
      <c r="F899" s="48">
        <v>0</v>
      </c>
      <c r="G899" s="48" t="str">
        <f>IF(ISBLANK('570'!F35),"",'570'!F35)</f>
        <v>w: if -ve</v>
      </c>
      <c r="H899" s="48" t="e">
        <f t="shared" si="39"/>
        <v>#VALUE!</v>
      </c>
      <c r="I899" t="b">
        <f t="shared" si="40"/>
        <v>1</v>
      </c>
      <c r="K899" t="b">
        <f t="shared" si="41"/>
        <v>0</v>
      </c>
      <c r="L899" t="s">
        <v>48</v>
      </c>
    </row>
    <row r="900" spans="1:12" x14ac:dyDescent="0.2">
      <c r="A900" t="s">
        <v>793</v>
      </c>
      <c r="B900">
        <v>795</v>
      </c>
      <c r="C900">
        <v>-1</v>
      </c>
      <c r="D900" t="s">
        <v>16</v>
      </c>
      <c r="E900" t="s">
        <v>61</v>
      </c>
      <c r="F900" s="48">
        <v>0</v>
      </c>
      <c r="G900" s="48" t="str">
        <f>IF(ISBLANK('570'!G35),"",'570'!G35)</f>
        <v>w: if -ve
w: &lt;&gt; 312.2: D minus K</v>
      </c>
      <c r="H900" s="48" t="e">
        <f t="shared" si="39"/>
        <v>#VALUE!</v>
      </c>
      <c r="I900" t="b">
        <f t="shared" si="40"/>
        <v>1</v>
      </c>
      <c r="K900" t="b">
        <f t="shared" si="41"/>
        <v>0</v>
      </c>
      <c r="L900" t="s">
        <v>48</v>
      </c>
    </row>
    <row r="901" spans="1:12" x14ac:dyDescent="0.2">
      <c r="A901" t="s">
        <v>793</v>
      </c>
      <c r="B901">
        <v>796</v>
      </c>
      <c r="C901">
        <v>-1</v>
      </c>
      <c r="D901" t="s">
        <v>16</v>
      </c>
      <c r="E901" t="s">
        <v>798</v>
      </c>
      <c r="F901" s="48" t="s">
        <v>16</v>
      </c>
      <c r="G901" s="48" t="str">
        <f>IF(ISBLANK('570'!D40),"",'570'!D40)</f>
        <v/>
      </c>
      <c r="H901" s="48" t="e">
        <f t="shared" si="39"/>
        <v>#VALUE!</v>
      </c>
      <c r="I901" t="b">
        <f t="shared" si="40"/>
        <v>1</v>
      </c>
      <c r="K901" t="b">
        <f t="shared" si="41"/>
        <v>1</v>
      </c>
      <c r="L901" t="s">
        <v>19</v>
      </c>
    </row>
    <row r="902" spans="1:12" x14ac:dyDescent="0.2">
      <c r="A902" t="s">
        <v>799</v>
      </c>
      <c r="B902">
        <v>797</v>
      </c>
      <c r="C902">
        <v>-1</v>
      </c>
      <c r="D902" t="s">
        <v>16</v>
      </c>
      <c r="E902" t="s">
        <v>764</v>
      </c>
      <c r="F902" s="48">
        <v>0</v>
      </c>
      <c r="G902" s="48" t="str">
        <f>IF(ISBLANK('571'!D15),"",'571'!D15)</f>
        <v>= 309.1 B1</v>
      </c>
      <c r="H902" s="48" t="e">
        <f t="shared" ref="H902:H965" si="42">G902-F902</f>
        <v>#VALUE!</v>
      </c>
      <c r="I902" t="b">
        <f t="shared" ref="I902:I965" si="43">ISERROR(H902)</f>
        <v>1</v>
      </c>
      <c r="K902" t="b">
        <f t="shared" ref="K902:K965" si="44">G902=F902</f>
        <v>0</v>
      </c>
      <c r="L902" t="s">
        <v>48</v>
      </c>
    </row>
    <row r="903" spans="1:12" x14ac:dyDescent="0.2">
      <c r="A903" t="s">
        <v>799</v>
      </c>
      <c r="B903">
        <v>799</v>
      </c>
      <c r="C903">
        <v>-1</v>
      </c>
      <c r="D903" t="s">
        <v>16</v>
      </c>
      <c r="E903" t="s">
        <v>758</v>
      </c>
      <c r="F903" s="48">
        <v>0</v>
      </c>
      <c r="G903" s="48" t="str">
        <f>IF(ISBLANK('571'!D16),"",'571'!D16)</f>
        <v>= IF 400.5 2 570.3 K = Yes THEN 570.2 I Total ELSE 0</v>
      </c>
      <c r="H903" s="48" t="e">
        <f t="shared" si="42"/>
        <v>#VALUE!</v>
      </c>
      <c r="I903" t="b">
        <f t="shared" si="43"/>
        <v>1</v>
      </c>
      <c r="K903" t="b">
        <f t="shared" si="44"/>
        <v>0</v>
      </c>
      <c r="L903" t="s">
        <v>48</v>
      </c>
    </row>
    <row r="904" spans="1:12" x14ac:dyDescent="0.2">
      <c r="A904" t="s">
        <v>799</v>
      </c>
      <c r="B904">
        <v>800</v>
      </c>
      <c r="C904">
        <v>-1</v>
      </c>
      <c r="D904" t="s">
        <v>16</v>
      </c>
      <c r="E904" t="s">
        <v>761</v>
      </c>
      <c r="F904" s="48">
        <v>0</v>
      </c>
      <c r="G904" s="48" t="str">
        <f>IF(ISBLANK('571'!D17),"",'571'!D17)</f>
        <v>= 571.1 Submitted SCR +
571.1 Impact of RICB change on Balance Sheet</v>
      </c>
      <c r="H904" s="48" t="e">
        <f t="shared" si="42"/>
        <v>#VALUE!</v>
      </c>
      <c r="I904" t="b">
        <f t="shared" si="43"/>
        <v>1</v>
      </c>
      <c r="K904" t="b">
        <f t="shared" si="44"/>
        <v>0</v>
      </c>
      <c r="L904" t="s">
        <v>48</v>
      </c>
    </row>
    <row r="905" spans="1:12" x14ac:dyDescent="0.2">
      <c r="A905" t="s">
        <v>799</v>
      </c>
      <c r="B905">
        <v>802</v>
      </c>
      <c r="C905">
        <v>-1</v>
      </c>
      <c r="D905" t="s">
        <v>16</v>
      </c>
      <c r="E905" t="s">
        <v>664</v>
      </c>
      <c r="F905" s="48">
        <v>0</v>
      </c>
      <c r="G905" s="48" t="str">
        <f>IF(ISBLANK('571'!D18),"",'571'!D18)</f>
        <v>= 570.1 D Total (rev signage) / 1.35</v>
      </c>
      <c r="H905" s="48" t="e">
        <f t="shared" si="42"/>
        <v>#VALUE!</v>
      </c>
      <c r="I905" t="b">
        <f t="shared" si="43"/>
        <v>1</v>
      </c>
      <c r="K905" t="b">
        <f t="shared" si="44"/>
        <v>0</v>
      </c>
      <c r="L905" t="s">
        <v>48</v>
      </c>
    </row>
    <row r="906" spans="1:12" x14ac:dyDescent="0.2">
      <c r="A906" t="s">
        <v>799</v>
      </c>
      <c r="B906">
        <v>803</v>
      </c>
      <c r="C906">
        <v>-1</v>
      </c>
      <c r="D906" t="s">
        <v>16</v>
      </c>
      <c r="E906" t="s">
        <v>788</v>
      </c>
      <c r="F906" s="48">
        <v>0</v>
      </c>
      <c r="G906" s="48" t="str">
        <f>IF(ISBLANK('571'!D19),"",'571'!D19)</f>
        <v>= 571.1 Intermediate SCR +
571.1 QSR TPs RICB adjustment to SCR</v>
      </c>
      <c r="H906" s="48" t="e">
        <f t="shared" si="42"/>
        <v>#VALUE!</v>
      </c>
      <c r="I906" t="b">
        <f t="shared" si="43"/>
        <v>1</v>
      </c>
      <c r="K906" t="b">
        <f t="shared" si="44"/>
        <v>0</v>
      </c>
      <c r="L906" t="s">
        <v>48</v>
      </c>
    </row>
    <row r="907" spans="1:12" x14ac:dyDescent="0.2">
      <c r="A907" t="s">
        <v>799</v>
      </c>
      <c r="B907">
        <v>804</v>
      </c>
      <c r="C907">
        <v>-1</v>
      </c>
      <c r="D907" t="s">
        <v>16</v>
      </c>
      <c r="E907" t="s">
        <v>789</v>
      </c>
      <c r="F907" s="48">
        <v>0</v>
      </c>
      <c r="G907" s="48" t="str">
        <f>IF(ISBLANK('571'!D20),"",'571'!D20)</f>
        <v>= 571.1 Final SCR * 0.35</v>
      </c>
      <c r="H907" s="48" t="e">
        <f t="shared" si="42"/>
        <v>#VALUE!</v>
      </c>
      <c r="I907" t="b">
        <f t="shared" si="43"/>
        <v>1</v>
      </c>
      <c r="K907" t="b">
        <f t="shared" si="44"/>
        <v>0</v>
      </c>
      <c r="L907" t="s">
        <v>48</v>
      </c>
    </row>
    <row r="908" spans="1:12" x14ac:dyDescent="0.2">
      <c r="A908" t="s">
        <v>799</v>
      </c>
      <c r="B908">
        <v>805</v>
      </c>
      <c r="C908">
        <v>-1</v>
      </c>
      <c r="D908" t="s">
        <v>16</v>
      </c>
      <c r="E908" t="s">
        <v>791</v>
      </c>
      <c r="F908" s="48">
        <v>0</v>
      </c>
      <c r="G908" s="48" t="str">
        <f>IF(ISBLANK('571'!D21),"",'571'!D21)</f>
        <v>= 571.1 Final SCR + 571.1 Economic Capital Uplift</v>
      </c>
      <c r="H908" s="48" t="e">
        <f t="shared" si="42"/>
        <v>#VALUE!</v>
      </c>
      <c r="I908" t="b">
        <f t="shared" si="43"/>
        <v>1</v>
      </c>
      <c r="K908" t="b">
        <f t="shared" si="44"/>
        <v>0</v>
      </c>
      <c r="L908" t="s">
        <v>48</v>
      </c>
    </row>
    <row r="909" spans="1:12" x14ac:dyDescent="0.2">
      <c r="A909" t="s">
        <v>799</v>
      </c>
      <c r="B909">
        <v>806</v>
      </c>
      <c r="C909">
        <v>-1</v>
      </c>
      <c r="D909" t="s">
        <v>16</v>
      </c>
      <c r="E909" t="s">
        <v>800</v>
      </c>
      <c r="F909" s="48">
        <v>0</v>
      </c>
      <c r="G909" s="48" t="str">
        <f>IF(ISBLANK('571'!D22),"",'571'!D22)</f>
        <v>= 570.1 D Total + 571.1 Final SCR +
571.1 Economic Capital Uplift</v>
      </c>
      <c r="H909" s="48" t="e">
        <f t="shared" si="42"/>
        <v>#VALUE!</v>
      </c>
      <c r="I909" t="b">
        <f t="shared" si="43"/>
        <v>1</v>
      </c>
      <c r="K909" t="b">
        <f t="shared" si="44"/>
        <v>0</v>
      </c>
      <c r="L909" t="s">
        <v>48</v>
      </c>
    </row>
    <row r="910" spans="1:12" x14ac:dyDescent="0.2">
      <c r="A910" t="s">
        <v>801</v>
      </c>
      <c r="B910">
        <v>807</v>
      </c>
      <c r="C910">
        <v>-1</v>
      </c>
      <c r="D910" t="s">
        <v>16</v>
      </c>
      <c r="E910" t="s">
        <v>802</v>
      </c>
      <c r="F910" s="48">
        <v>0</v>
      </c>
      <c r="G910" s="48" t="str">
        <f>IF(ISBLANK('600'!D9),"",'600'!D9)</f>
        <v>[manual input]</v>
      </c>
      <c r="H910" s="48" t="e">
        <f t="shared" si="42"/>
        <v>#VALUE!</v>
      </c>
      <c r="I910" t="b">
        <f t="shared" si="43"/>
        <v>1</v>
      </c>
      <c r="K910" t="b">
        <f t="shared" si="44"/>
        <v>0</v>
      </c>
      <c r="L910" t="s">
        <v>48</v>
      </c>
    </row>
    <row r="911" spans="1:12" x14ac:dyDescent="0.2">
      <c r="A911" t="s">
        <v>801</v>
      </c>
      <c r="B911">
        <v>808</v>
      </c>
      <c r="C911">
        <v>-1</v>
      </c>
      <c r="D911" t="s">
        <v>16</v>
      </c>
      <c r="E911" t="s">
        <v>803</v>
      </c>
      <c r="F911" s="48">
        <v>0</v>
      </c>
      <c r="G911" s="48" t="str">
        <f>IF(ISBLANK('600'!E9),"",'600'!E9)</f>
        <v>[manual input]</v>
      </c>
      <c r="H911" s="48" t="e">
        <f t="shared" si="42"/>
        <v>#VALUE!</v>
      </c>
      <c r="I911" t="b">
        <f t="shared" si="43"/>
        <v>1</v>
      </c>
      <c r="K911" t="b">
        <f t="shared" si="44"/>
        <v>0</v>
      </c>
      <c r="L911" t="s">
        <v>48</v>
      </c>
    </row>
    <row r="912" spans="1:12" x14ac:dyDescent="0.2">
      <c r="A912" t="s">
        <v>801</v>
      </c>
      <c r="B912">
        <v>809</v>
      </c>
      <c r="C912">
        <v>-1</v>
      </c>
      <c r="D912" t="s">
        <v>16</v>
      </c>
      <c r="E912" t="s">
        <v>804</v>
      </c>
      <c r="F912" s="48">
        <v>0</v>
      </c>
      <c r="G912" s="48" t="str">
        <f>IF(ISBLANK('600'!D10),"",'600'!D10)</f>
        <v>[manual input]</v>
      </c>
      <c r="H912" s="48" t="e">
        <f t="shared" si="42"/>
        <v>#VALUE!</v>
      </c>
      <c r="I912" t="b">
        <f t="shared" si="43"/>
        <v>1</v>
      </c>
      <c r="K912" t="b">
        <f t="shared" si="44"/>
        <v>0</v>
      </c>
      <c r="L912" t="s">
        <v>48</v>
      </c>
    </row>
    <row r="913" spans="1:12" x14ac:dyDescent="0.2">
      <c r="A913" t="s">
        <v>801</v>
      </c>
      <c r="B913">
        <v>810</v>
      </c>
      <c r="C913">
        <v>-1</v>
      </c>
      <c r="D913" t="s">
        <v>16</v>
      </c>
      <c r="E913" t="s">
        <v>805</v>
      </c>
      <c r="F913" s="48">
        <v>0</v>
      </c>
      <c r="G913" s="48" t="str">
        <f>IF(ISBLANK('600'!E10),"",'600'!E10)</f>
        <v>[manual input]</v>
      </c>
      <c r="H913" s="48" t="e">
        <f t="shared" si="42"/>
        <v>#VALUE!</v>
      </c>
      <c r="I913" t="b">
        <f t="shared" si="43"/>
        <v>1</v>
      </c>
      <c r="K913" t="b">
        <f t="shared" si="44"/>
        <v>0</v>
      </c>
      <c r="L913" t="s">
        <v>48</v>
      </c>
    </row>
    <row r="914" spans="1:12" x14ac:dyDescent="0.2">
      <c r="A914" t="s">
        <v>801</v>
      </c>
      <c r="B914">
        <v>811</v>
      </c>
      <c r="C914">
        <v>-1</v>
      </c>
      <c r="D914" t="s">
        <v>16</v>
      </c>
      <c r="E914" t="s">
        <v>806</v>
      </c>
      <c r="F914" s="48">
        <v>0</v>
      </c>
      <c r="G914" s="48" t="str">
        <f>IF(ISBLANK('600'!D14),"",'600'!D14)</f>
        <v>= 314.1 A2</v>
      </c>
      <c r="H914" s="48" t="e">
        <f t="shared" si="42"/>
        <v>#VALUE!</v>
      </c>
      <c r="I914" t="b">
        <f t="shared" si="43"/>
        <v>1</v>
      </c>
      <c r="K914" t="b">
        <f t="shared" si="44"/>
        <v>0</v>
      </c>
      <c r="L914" t="s">
        <v>48</v>
      </c>
    </row>
    <row r="915" spans="1:12" x14ac:dyDescent="0.2">
      <c r="A915" t="s">
        <v>801</v>
      </c>
      <c r="B915">
        <v>812</v>
      </c>
      <c r="C915">
        <v>-1</v>
      </c>
      <c r="D915" t="s">
        <v>16</v>
      </c>
      <c r="E915" t="s">
        <v>643</v>
      </c>
      <c r="F915" s="48">
        <v>0</v>
      </c>
      <c r="G915" s="48" t="str">
        <f>IF(ISBLANK('600'!E14),"",'600'!E14)</f>
        <v/>
      </c>
      <c r="H915" s="48" t="e">
        <f t="shared" si="42"/>
        <v>#VALUE!</v>
      </c>
      <c r="I915" t="b">
        <f t="shared" si="43"/>
        <v>1</v>
      </c>
      <c r="K915" t="b">
        <f t="shared" si="44"/>
        <v>0</v>
      </c>
      <c r="L915" t="s">
        <v>48</v>
      </c>
    </row>
    <row r="916" spans="1:12" x14ac:dyDescent="0.2">
      <c r="A916" t="s">
        <v>801</v>
      </c>
      <c r="B916">
        <v>813</v>
      </c>
      <c r="C916">
        <v>-1</v>
      </c>
      <c r="D916" t="s">
        <v>16</v>
      </c>
      <c r="E916" t="s">
        <v>764</v>
      </c>
      <c r="F916" s="48">
        <v>0</v>
      </c>
      <c r="G916" s="48" t="str">
        <f>IF(ISBLANK('600'!D15),"",'600'!D15)</f>
        <v>= 520.5 W2</v>
      </c>
      <c r="H916" s="48" t="e">
        <f t="shared" si="42"/>
        <v>#VALUE!</v>
      </c>
      <c r="I916" t="b">
        <f t="shared" si="43"/>
        <v>1</v>
      </c>
      <c r="K916" t="b">
        <f t="shared" si="44"/>
        <v>0</v>
      </c>
      <c r="L916" t="s">
        <v>48</v>
      </c>
    </row>
    <row r="917" spans="1:12" x14ac:dyDescent="0.2">
      <c r="A917" t="s">
        <v>801</v>
      </c>
      <c r="B917">
        <v>814</v>
      </c>
      <c r="C917">
        <v>-1</v>
      </c>
      <c r="D917" t="s">
        <v>16</v>
      </c>
      <c r="E917" t="s">
        <v>17</v>
      </c>
      <c r="F917" s="48">
        <v>0</v>
      </c>
      <c r="G917" s="48" t="str">
        <f>IF(ISBLANK('600'!E15),"",'600'!E15)</f>
        <v>[manual input]</v>
      </c>
      <c r="H917" s="48" t="e">
        <f t="shared" si="42"/>
        <v>#VALUE!</v>
      </c>
      <c r="I917" t="b">
        <f t="shared" si="43"/>
        <v>1</v>
      </c>
      <c r="K917" t="b">
        <f t="shared" si="44"/>
        <v>0</v>
      </c>
      <c r="L917" t="s">
        <v>48</v>
      </c>
    </row>
    <row r="918" spans="1:12" x14ac:dyDescent="0.2">
      <c r="A918" t="s">
        <v>801</v>
      </c>
      <c r="B918">
        <v>815</v>
      </c>
      <c r="C918">
        <v>-1</v>
      </c>
      <c r="D918" t="s">
        <v>16</v>
      </c>
      <c r="E918" t="s">
        <v>758</v>
      </c>
      <c r="F918" s="48">
        <v>0</v>
      </c>
      <c r="G918" s="48" t="str">
        <f>IF(ISBLANK('600'!D17),"",'600'!D17)</f>
        <v>= 314.1 A3</v>
      </c>
      <c r="H918" s="48" t="e">
        <f t="shared" si="42"/>
        <v>#VALUE!</v>
      </c>
      <c r="I918" t="b">
        <f t="shared" si="43"/>
        <v>1</v>
      </c>
      <c r="K918" t="b">
        <f t="shared" si="44"/>
        <v>0</v>
      </c>
      <c r="L918" t="s">
        <v>48</v>
      </c>
    </row>
    <row r="919" spans="1:12" x14ac:dyDescent="0.2">
      <c r="A919" t="s">
        <v>801</v>
      </c>
      <c r="B919">
        <v>816</v>
      </c>
      <c r="C919">
        <v>-1</v>
      </c>
      <c r="D919" t="s">
        <v>16</v>
      </c>
      <c r="E919" t="s">
        <v>24</v>
      </c>
      <c r="F919" s="48">
        <v>0</v>
      </c>
      <c r="G919" s="48" t="str">
        <f>IF(ISBLANK('600'!E17),"",'600'!E17)</f>
        <v/>
      </c>
      <c r="H919" s="48" t="e">
        <f t="shared" si="42"/>
        <v>#VALUE!</v>
      </c>
      <c r="I919" t="b">
        <f t="shared" si="43"/>
        <v>1</v>
      </c>
      <c r="K919" t="b">
        <f t="shared" si="44"/>
        <v>0</v>
      </c>
      <c r="L919" t="s">
        <v>48</v>
      </c>
    </row>
    <row r="920" spans="1:12" x14ac:dyDescent="0.2">
      <c r="A920" t="s">
        <v>801</v>
      </c>
      <c r="B920">
        <v>817</v>
      </c>
      <c r="C920">
        <v>-1</v>
      </c>
      <c r="D920" t="s">
        <v>16</v>
      </c>
      <c r="E920" t="s">
        <v>761</v>
      </c>
      <c r="F920" s="48">
        <v>0</v>
      </c>
      <c r="G920" s="48" t="str">
        <f>IF(ISBLANK('600'!D18),"",'600'!D18)</f>
        <v>= 520.5 W3</v>
      </c>
      <c r="H920" s="48" t="e">
        <f t="shared" si="42"/>
        <v>#VALUE!</v>
      </c>
      <c r="I920" t="b">
        <f t="shared" si="43"/>
        <v>1</v>
      </c>
      <c r="K920" t="b">
        <f t="shared" si="44"/>
        <v>0</v>
      </c>
      <c r="L920" t="s">
        <v>48</v>
      </c>
    </row>
    <row r="921" spans="1:12" x14ac:dyDescent="0.2">
      <c r="A921" t="s">
        <v>801</v>
      </c>
      <c r="B921">
        <v>818</v>
      </c>
      <c r="C921">
        <v>-1</v>
      </c>
      <c r="D921" t="s">
        <v>16</v>
      </c>
      <c r="E921" t="s">
        <v>26</v>
      </c>
      <c r="F921" s="48">
        <v>0</v>
      </c>
      <c r="G921" s="48" t="str">
        <f>IF(ISBLANK('600'!E18),"",'600'!E18)</f>
        <v>[manual input]</v>
      </c>
      <c r="H921" s="48" t="e">
        <f t="shared" si="42"/>
        <v>#VALUE!</v>
      </c>
      <c r="I921" t="b">
        <f t="shared" si="43"/>
        <v>1</v>
      </c>
      <c r="K921" t="b">
        <f t="shared" si="44"/>
        <v>0</v>
      </c>
      <c r="L921" t="s">
        <v>48</v>
      </c>
    </row>
    <row r="922" spans="1:12" x14ac:dyDescent="0.2">
      <c r="A922" t="s">
        <v>801</v>
      </c>
      <c r="B922">
        <v>820</v>
      </c>
      <c r="C922">
        <v>-1</v>
      </c>
      <c r="D922" t="s">
        <v>16</v>
      </c>
      <c r="E922" t="s">
        <v>618</v>
      </c>
      <c r="F922" s="48" t="s">
        <v>16</v>
      </c>
      <c r="G922" s="48" t="e">
        <f>IF(ISBLANK('600'!#REF!),"",'600'!#REF!)</f>
        <v>#REF!</v>
      </c>
      <c r="H922" s="48" t="e">
        <f t="shared" si="42"/>
        <v>#REF!</v>
      </c>
      <c r="I922" t="b">
        <f t="shared" si="43"/>
        <v>1</v>
      </c>
      <c r="K922" t="e">
        <f t="shared" si="44"/>
        <v>#REF!</v>
      </c>
      <c r="L922" t="s">
        <v>19</v>
      </c>
    </row>
    <row r="923" spans="1:12" x14ac:dyDescent="0.2">
      <c r="A923" t="s">
        <v>801</v>
      </c>
      <c r="B923">
        <v>823</v>
      </c>
      <c r="C923">
        <v>-1</v>
      </c>
      <c r="D923" t="s">
        <v>16</v>
      </c>
      <c r="E923" t="s">
        <v>620</v>
      </c>
      <c r="F923" s="48" t="s">
        <v>16</v>
      </c>
      <c r="G923" s="48" t="e">
        <f>IF(ISBLANK('600'!#REF!),"",'600'!#REF!)</f>
        <v>#REF!</v>
      </c>
      <c r="H923" s="48" t="e">
        <f t="shared" si="42"/>
        <v>#REF!</v>
      </c>
      <c r="I923" t="b">
        <f t="shared" si="43"/>
        <v>1</v>
      </c>
      <c r="K923" t="e">
        <f t="shared" si="44"/>
        <v>#REF!</v>
      </c>
      <c r="L923" t="s">
        <v>19</v>
      </c>
    </row>
    <row r="924" spans="1:12" x14ac:dyDescent="0.2">
      <c r="A924" t="s">
        <v>801</v>
      </c>
      <c r="B924">
        <v>826</v>
      </c>
      <c r="C924">
        <v>-1</v>
      </c>
      <c r="D924" t="s">
        <v>16</v>
      </c>
      <c r="E924" t="s">
        <v>216</v>
      </c>
      <c r="F924" s="48" t="s">
        <v>16</v>
      </c>
      <c r="G924" s="48" t="e">
        <f>IF(ISBLANK('600'!#REF!),"",'600'!#REF!)</f>
        <v>#REF!</v>
      </c>
      <c r="H924" s="48" t="e">
        <f t="shared" si="42"/>
        <v>#REF!</v>
      </c>
      <c r="I924" t="b">
        <f t="shared" si="43"/>
        <v>1</v>
      </c>
      <c r="K924" t="e">
        <f t="shared" si="44"/>
        <v>#REF!</v>
      </c>
      <c r="L924" t="s">
        <v>19</v>
      </c>
    </row>
    <row r="925" spans="1:12" x14ac:dyDescent="0.2">
      <c r="A925" t="s">
        <v>801</v>
      </c>
      <c r="B925">
        <v>829</v>
      </c>
      <c r="C925">
        <v>-1</v>
      </c>
      <c r="D925" t="s">
        <v>16</v>
      </c>
      <c r="E925" t="s">
        <v>622</v>
      </c>
      <c r="F925" s="48" t="s">
        <v>16</v>
      </c>
      <c r="G925" s="48" t="str">
        <f>IF(ISBLANK('600'!I35),"",'600'!I35)</f>
        <v/>
      </c>
      <c r="H925" s="48" t="e">
        <f t="shared" si="42"/>
        <v>#VALUE!</v>
      </c>
      <c r="I925" t="b">
        <f t="shared" si="43"/>
        <v>1</v>
      </c>
      <c r="K925" t="b">
        <f t="shared" si="44"/>
        <v>1</v>
      </c>
      <c r="L925" t="s">
        <v>19</v>
      </c>
    </row>
    <row r="926" spans="1:12" x14ac:dyDescent="0.2">
      <c r="A926" t="s">
        <v>801</v>
      </c>
      <c r="B926">
        <v>830</v>
      </c>
      <c r="C926">
        <v>-1</v>
      </c>
      <c r="D926" t="s">
        <v>16</v>
      </c>
      <c r="E926" t="s">
        <v>624</v>
      </c>
      <c r="F926" s="48" t="s">
        <v>16</v>
      </c>
      <c r="G926" s="48" t="str">
        <f>IF(ISBLANK('600'!I36),"",'600'!I36)</f>
        <v/>
      </c>
      <c r="H926" s="48" t="e">
        <f t="shared" si="42"/>
        <v>#VALUE!</v>
      </c>
      <c r="I926" t="b">
        <f t="shared" si="43"/>
        <v>1</v>
      </c>
      <c r="K926" t="b">
        <f t="shared" si="44"/>
        <v>1</v>
      </c>
      <c r="L926" t="s">
        <v>19</v>
      </c>
    </row>
    <row r="927" spans="1:12" x14ac:dyDescent="0.2">
      <c r="A927" t="s">
        <v>801</v>
      </c>
      <c r="B927">
        <v>831</v>
      </c>
      <c r="C927">
        <v>-1</v>
      </c>
      <c r="D927" t="s">
        <v>16</v>
      </c>
      <c r="E927" t="s">
        <v>626</v>
      </c>
      <c r="F927" s="48" t="s">
        <v>16</v>
      </c>
      <c r="G927" s="48" t="str">
        <f>IF(ISBLANK('600'!I37),"",'600'!I37)</f>
        <v/>
      </c>
      <c r="H927" s="48" t="e">
        <f t="shared" si="42"/>
        <v>#VALUE!</v>
      </c>
      <c r="I927" t="b">
        <f t="shared" si="43"/>
        <v>1</v>
      </c>
      <c r="K927" t="b">
        <f t="shared" si="44"/>
        <v>1</v>
      </c>
      <c r="L927" t="s">
        <v>19</v>
      </c>
    </row>
    <row r="928" spans="1:12" x14ac:dyDescent="0.2">
      <c r="A928" t="s">
        <v>801</v>
      </c>
      <c r="B928">
        <v>832</v>
      </c>
      <c r="C928">
        <v>-1</v>
      </c>
      <c r="D928" t="s">
        <v>16</v>
      </c>
      <c r="E928" t="s">
        <v>807</v>
      </c>
      <c r="F928" s="48" t="s">
        <v>16</v>
      </c>
      <c r="G928" s="48" t="str">
        <f>IF(ISBLANK('600'!I38),"",'600'!I38)</f>
        <v/>
      </c>
      <c r="H928" s="48" t="e">
        <f t="shared" si="42"/>
        <v>#VALUE!</v>
      </c>
      <c r="I928" t="b">
        <f t="shared" si="43"/>
        <v>1</v>
      </c>
      <c r="K928" t="b">
        <f t="shared" si="44"/>
        <v>1</v>
      </c>
      <c r="L928" t="s">
        <v>19</v>
      </c>
    </row>
    <row r="929" spans="1:12" x14ac:dyDescent="0.2">
      <c r="A929" t="s">
        <v>801</v>
      </c>
      <c r="B929">
        <v>834</v>
      </c>
      <c r="C929">
        <v>-1</v>
      </c>
      <c r="D929" t="s">
        <v>16</v>
      </c>
      <c r="E929" t="s">
        <v>627</v>
      </c>
      <c r="F929" s="48" t="s">
        <v>16</v>
      </c>
      <c r="G929" s="48" t="str">
        <f>IF(ISBLANK('600'!I39),"",'600'!I39)</f>
        <v/>
      </c>
      <c r="H929" s="48" t="e">
        <f t="shared" si="42"/>
        <v>#VALUE!</v>
      </c>
      <c r="I929" t="b">
        <f t="shared" si="43"/>
        <v>1</v>
      </c>
      <c r="K929" t="b">
        <f t="shared" si="44"/>
        <v>1</v>
      </c>
      <c r="L929" t="s">
        <v>19</v>
      </c>
    </row>
    <row r="930" spans="1:12" x14ac:dyDescent="0.2">
      <c r="A930" t="s">
        <v>801</v>
      </c>
      <c r="B930">
        <v>837</v>
      </c>
      <c r="C930">
        <v>-1</v>
      </c>
      <c r="D930" t="s">
        <v>16</v>
      </c>
      <c r="E930" t="s">
        <v>227</v>
      </c>
      <c r="F930" s="48" t="s">
        <v>16</v>
      </c>
      <c r="G930" s="48" t="str">
        <f>IF(ISBLANK('600'!I40),"",'600'!I40)</f>
        <v/>
      </c>
      <c r="H930" s="48" t="e">
        <f t="shared" si="42"/>
        <v>#VALUE!</v>
      </c>
      <c r="I930" t="b">
        <f t="shared" si="43"/>
        <v>1</v>
      </c>
      <c r="K930" t="b">
        <f t="shared" si="44"/>
        <v>1</v>
      </c>
      <c r="L930" t="s">
        <v>19</v>
      </c>
    </row>
    <row r="931" spans="1:12" x14ac:dyDescent="0.2">
      <c r="A931" t="s">
        <v>801</v>
      </c>
      <c r="B931">
        <v>838</v>
      </c>
      <c r="C931">
        <v>-1</v>
      </c>
      <c r="D931" t="s">
        <v>16</v>
      </c>
      <c r="E931" t="s">
        <v>603</v>
      </c>
      <c r="F931" s="48" t="s">
        <v>16</v>
      </c>
      <c r="G931" s="48" t="str">
        <f>IF(ISBLANK('600'!I43),"",'600'!I43)</f>
        <v/>
      </c>
      <c r="H931" s="48" t="e">
        <f t="shared" si="42"/>
        <v>#VALUE!</v>
      </c>
      <c r="I931" t="b">
        <f t="shared" si="43"/>
        <v>1</v>
      </c>
      <c r="K931" t="b">
        <f t="shared" si="44"/>
        <v>1</v>
      </c>
      <c r="L931" t="s">
        <v>19</v>
      </c>
    </row>
    <row r="932" spans="1:12" x14ac:dyDescent="0.2">
      <c r="A932" t="s">
        <v>801</v>
      </c>
      <c r="B932">
        <v>839</v>
      </c>
      <c r="C932">
        <v>-1</v>
      </c>
      <c r="D932" t="s">
        <v>16</v>
      </c>
      <c r="E932" t="s">
        <v>605</v>
      </c>
      <c r="F932" s="48" t="s">
        <v>16</v>
      </c>
      <c r="G932" s="48" t="str">
        <f>IF(ISBLANK('600'!I44),"",'600'!I44)</f>
        <v/>
      </c>
      <c r="H932" s="48" t="e">
        <f t="shared" si="42"/>
        <v>#VALUE!</v>
      </c>
      <c r="I932" t="b">
        <f t="shared" si="43"/>
        <v>1</v>
      </c>
      <c r="K932" t="b">
        <f t="shared" si="44"/>
        <v>1</v>
      </c>
      <c r="L932" t="s">
        <v>19</v>
      </c>
    </row>
    <row r="933" spans="1:12" x14ac:dyDescent="0.2">
      <c r="A933" t="s">
        <v>801</v>
      </c>
      <c r="B933">
        <v>840</v>
      </c>
      <c r="C933">
        <v>-1</v>
      </c>
      <c r="D933" t="s">
        <v>16</v>
      </c>
      <c r="E933" t="s">
        <v>608</v>
      </c>
      <c r="F933" s="48" t="s">
        <v>16</v>
      </c>
      <c r="G933" s="48" t="str">
        <f>IF(ISBLANK('600'!I45),"",'600'!I45)</f>
        <v/>
      </c>
      <c r="H933" s="48" t="e">
        <f t="shared" si="42"/>
        <v>#VALUE!</v>
      </c>
      <c r="I933" t="b">
        <f t="shared" si="43"/>
        <v>1</v>
      </c>
      <c r="K933" t="b">
        <f t="shared" si="44"/>
        <v>1</v>
      </c>
      <c r="L933" t="s">
        <v>19</v>
      </c>
    </row>
    <row r="934" spans="1:12" x14ac:dyDescent="0.2">
      <c r="A934" t="s">
        <v>801</v>
      </c>
      <c r="B934">
        <v>841</v>
      </c>
      <c r="C934">
        <v>-1</v>
      </c>
      <c r="D934" t="s">
        <v>16</v>
      </c>
      <c r="E934" t="s">
        <v>240</v>
      </c>
      <c r="F934" s="48" t="s">
        <v>16</v>
      </c>
      <c r="G934" s="48" t="str">
        <f>IF(ISBLANK('600'!I46),"",'600'!I46)</f>
        <v/>
      </c>
      <c r="H934" s="48" t="e">
        <f t="shared" si="42"/>
        <v>#VALUE!</v>
      </c>
      <c r="I934" t="b">
        <f t="shared" si="43"/>
        <v>1</v>
      </c>
      <c r="K934" t="b">
        <f t="shared" si="44"/>
        <v>1</v>
      </c>
      <c r="L934" t="s">
        <v>19</v>
      </c>
    </row>
    <row r="935" spans="1:12" x14ac:dyDescent="0.2">
      <c r="A935" t="s">
        <v>801</v>
      </c>
      <c r="B935">
        <v>842</v>
      </c>
      <c r="C935">
        <v>-1</v>
      </c>
      <c r="D935" t="s">
        <v>16</v>
      </c>
      <c r="E935" t="s">
        <v>808</v>
      </c>
      <c r="F935" s="48" t="s">
        <v>16</v>
      </c>
      <c r="G935" s="48" t="str">
        <f>IF(ISBLANK('600'!I47),"",'600'!I47)</f>
        <v/>
      </c>
      <c r="H935" s="48" t="e">
        <f t="shared" si="42"/>
        <v>#VALUE!</v>
      </c>
      <c r="I935" t="b">
        <f t="shared" si="43"/>
        <v>1</v>
      </c>
      <c r="K935" t="b">
        <f t="shared" si="44"/>
        <v>1</v>
      </c>
      <c r="L935" t="s">
        <v>19</v>
      </c>
    </row>
    <row r="936" spans="1:12" x14ac:dyDescent="0.2">
      <c r="A936" t="s">
        <v>801</v>
      </c>
      <c r="B936">
        <v>843</v>
      </c>
      <c r="C936">
        <v>-1</v>
      </c>
      <c r="D936" t="s">
        <v>16</v>
      </c>
      <c r="E936" t="s">
        <v>612</v>
      </c>
      <c r="F936" s="48" t="s">
        <v>16</v>
      </c>
      <c r="G936" s="48" t="str">
        <f>IF(ISBLANK('600'!I49),"",'600'!I49)</f>
        <v/>
      </c>
      <c r="H936" s="48" t="e">
        <f t="shared" si="42"/>
        <v>#VALUE!</v>
      </c>
      <c r="I936" t="b">
        <f t="shared" si="43"/>
        <v>1</v>
      </c>
      <c r="K936" t="b">
        <f t="shared" si="44"/>
        <v>1</v>
      </c>
      <c r="L936" t="s">
        <v>19</v>
      </c>
    </row>
    <row r="937" spans="1:12" x14ac:dyDescent="0.2">
      <c r="A937" t="s">
        <v>801</v>
      </c>
      <c r="B937">
        <v>844</v>
      </c>
      <c r="C937">
        <v>-1</v>
      </c>
      <c r="D937" t="s">
        <v>16</v>
      </c>
      <c r="E937" t="s">
        <v>629</v>
      </c>
      <c r="F937" s="48" t="s">
        <v>16</v>
      </c>
      <c r="G937" s="48" t="str">
        <f>IF(ISBLANK('600'!I50),"",'600'!I50)</f>
        <v/>
      </c>
      <c r="H937" s="48" t="e">
        <f t="shared" si="42"/>
        <v>#VALUE!</v>
      </c>
      <c r="I937" t="b">
        <f t="shared" si="43"/>
        <v>1</v>
      </c>
      <c r="K937" t="b">
        <f t="shared" si="44"/>
        <v>1</v>
      </c>
      <c r="L937" t="s">
        <v>19</v>
      </c>
    </row>
    <row r="938" spans="1:12" x14ac:dyDescent="0.2">
      <c r="A938" t="s">
        <v>801</v>
      </c>
      <c r="B938">
        <v>845</v>
      </c>
      <c r="C938">
        <v>-1</v>
      </c>
      <c r="D938" t="s">
        <v>16</v>
      </c>
      <c r="E938" t="s">
        <v>630</v>
      </c>
      <c r="F938" s="48" t="s">
        <v>16</v>
      </c>
      <c r="G938" s="48" t="str">
        <f>IF(ISBLANK('600'!I51),"",'600'!I51)</f>
        <v/>
      </c>
      <c r="H938" s="48" t="e">
        <f t="shared" si="42"/>
        <v>#VALUE!</v>
      </c>
      <c r="I938" t="b">
        <f t="shared" si="43"/>
        <v>1</v>
      </c>
      <c r="K938" t="b">
        <f t="shared" si="44"/>
        <v>1</v>
      </c>
      <c r="L938" t="s">
        <v>19</v>
      </c>
    </row>
    <row r="939" spans="1:12" x14ac:dyDescent="0.2">
      <c r="A939" t="s">
        <v>801</v>
      </c>
      <c r="B939">
        <v>846</v>
      </c>
      <c r="C939">
        <v>-1</v>
      </c>
      <c r="D939" t="s">
        <v>16</v>
      </c>
      <c r="E939" t="s">
        <v>632</v>
      </c>
      <c r="F939" s="48" t="s">
        <v>16</v>
      </c>
      <c r="G939" s="48" t="str">
        <f>IF(ISBLANK('600'!I52),"",'600'!I52)</f>
        <v/>
      </c>
      <c r="H939" s="48" t="e">
        <f t="shared" si="42"/>
        <v>#VALUE!</v>
      </c>
      <c r="I939" t="b">
        <f t="shared" si="43"/>
        <v>1</v>
      </c>
      <c r="K939" t="b">
        <f t="shared" si="44"/>
        <v>1</v>
      </c>
      <c r="L939" t="s">
        <v>19</v>
      </c>
    </row>
    <row r="940" spans="1:12" x14ac:dyDescent="0.2">
      <c r="A940" t="s">
        <v>801</v>
      </c>
      <c r="B940">
        <v>847</v>
      </c>
      <c r="C940">
        <v>-1</v>
      </c>
      <c r="D940" t="s">
        <v>16</v>
      </c>
      <c r="E940" t="s">
        <v>254</v>
      </c>
      <c r="F940" s="48" t="s">
        <v>16</v>
      </c>
      <c r="G940" s="48" t="str">
        <f>IF(ISBLANK('600'!I53),"",'600'!I53)</f>
        <v/>
      </c>
      <c r="H940" s="48" t="e">
        <f t="shared" si="42"/>
        <v>#VALUE!</v>
      </c>
      <c r="I940" t="b">
        <f t="shared" si="43"/>
        <v>1</v>
      </c>
      <c r="K940" t="b">
        <f t="shared" si="44"/>
        <v>1</v>
      </c>
      <c r="L940" t="s">
        <v>19</v>
      </c>
    </row>
    <row r="941" spans="1:12" x14ac:dyDescent="0.2">
      <c r="A941" t="s">
        <v>801</v>
      </c>
      <c r="B941">
        <v>848</v>
      </c>
      <c r="C941">
        <v>-1</v>
      </c>
      <c r="D941" t="s">
        <v>16</v>
      </c>
      <c r="E941" t="s">
        <v>633</v>
      </c>
      <c r="F941" s="48" t="s">
        <v>16</v>
      </c>
      <c r="G941" s="48" t="str">
        <f>IF(ISBLANK('600'!I54),"",'600'!I54)</f>
        <v/>
      </c>
      <c r="H941" s="48" t="e">
        <f t="shared" si="42"/>
        <v>#VALUE!</v>
      </c>
      <c r="I941" t="b">
        <f t="shared" si="43"/>
        <v>1</v>
      </c>
      <c r="K941" t="b">
        <f t="shared" si="44"/>
        <v>1</v>
      </c>
      <c r="L941" t="s">
        <v>19</v>
      </c>
    </row>
    <row r="942" spans="1:12" x14ac:dyDescent="0.2">
      <c r="A942" t="s">
        <v>801</v>
      </c>
      <c r="B942">
        <v>849</v>
      </c>
      <c r="C942">
        <v>-1</v>
      </c>
      <c r="D942" t="s">
        <v>16</v>
      </c>
      <c r="E942" t="s">
        <v>636</v>
      </c>
      <c r="F942" s="48" t="s">
        <v>16</v>
      </c>
      <c r="G942" s="48" t="str">
        <f>IF(ISBLANK('600'!I59),"",'600'!I59)</f>
        <v/>
      </c>
      <c r="H942" s="48" t="e">
        <f t="shared" si="42"/>
        <v>#VALUE!</v>
      </c>
      <c r="I942" t="b">
        <f t="shared" si="43"/>
        <v>1</v>
      </c>
      <c r="K942" t="b">
        <f t="shared" si="44"/>
        <v>1</v>
      </c>
      <c r="L942" t="s">
        <v>19</v>
      </c>
    </row>
    <row r="943" spans="1:12" x14ac:dyDescent="0.2">
      <c r="A943" t="s">
        <v>801</v>
      </c>
      <c r="B943">
        <v>850</v>
      </c>
      <c r="C943">
        <v>-1</v>
      </c>
      <c r="D943" t="s">
        <v>16</v>
      </c>
      <c r="E943" t="s">
        <v>809</v>
      </c>
      <c r="F943" s="48" t="s">
        <v>16</v>
      </c>
      <c r="G943" s="48" t="str">
        <f>IF(ISBLANK('600'!I60),"",'600'!I60)</f>
        <v/>
      </c>
      <c r="H943" s="48" t="e">
        <f t="shared" si="42"/>
        <v>#VALUE!</v>
      </c>
      <c r="I943" t="b">
        <f t="shared" si="43"/>
        <v>1</v>
      </c>
      <c r="K943" t="b">
        <f t="shared" si="44"/>
        <v>1</v>
      </c>
      <c r="L943" t="s">
        <v>19</v>
      </c>
    </row>
    <row r="944" spans="1:12" x14ac:dyDescent="0.2">
      <c r="A944" t="s">
        <v>801</v>
      </c>
      <c r="B944">
        <v>852</v>
      </c>
      <c r="C944">
        <v>-1</v>
      </c>
      <c r="D944" t="s">
        <v>16</v>
      </c>
      <c r="E944" t="s">
        <v>637</v>
      </c>
      <c r="F944" s="48" t="s">
        <v>16</v>
      </c>
      <c r="G944" s="48" t="str">
        <f>IF(ISBLANK('600'!I61),"",'600'!I61)</f>
        <v/>
      </c>
      <c r="H944" s="48" t="e">
        <f t="shared" si="42"/>
        <v>#VALUE!</v>
      </c>
      <c r="I944" t="b">
        <f t="shared" si="43"/>
        <v>1</v>
      </c>
      <c r="K944" t="b">
        <f t="shared" si="44"/>
        <v>1</v>
      </c>
      <c r="L944" t="s">
        <v>19</v>
      </c>
    </row>
    <row r="945" spans="1:12" x14ac:dyDescent="0.2">
      <c r="A945" t="s">
        <v>801</v>
      </c>
      <c r="B945">
        <v>853</v>
      </c>
      <c r="C945">
        <v>-1</v>
      </c>
      <c r="D945" t="s">
        <v>16</v>
      </c>
      <c r="E945" t="s">
        <v>268</v>
      </c>
      <c r="F945" s="48" t="s">
        <v>16</v>
      </c>
      <c r="G945" s="48" t="str">
        <f>IF(ISBLANK('600'!I62),"",'600'!I62)</f>
        <v/>
      </c>
      <c r="H945" s="48" t="e">
        <f t="shared" si="42"/>
        <v>#VALUE!</v>
      </c>
      <c r="I945" t="b">
        <f t="shared" si="43"/>
        <v>1</v>
      </c>
      <c r="K945" t="b">
        <f t="shared" si="44"/>
        <v>1</v>
      </c>
      <c r="L945" t="s">
        <v>19</v>
      </c>
    </row>
    <row r="946" spans="1:12" x14ac:dyDescent="0.2">
      <c r="A946" t="s">
        <v>801</v>
      </c>
      <c r="B946">
        <v>854</v>
      </c>
      <c r="C946">
        <v>-1</v>
      </c>
      <c r="D946" t="s">
        <v>16</v>
      </c>
      <c r="E946" t="s">
        <v>810</v>
      </c>
      <c r="F946" s="48" t="s">
        <v>16</v>
      </c>
      <c r="G946" s="48" t="str">
        <f>IF(ISBLANK('600'!I63),"",'600'!I63)</f>
        <v/>
      </c>
      <c r="H946" s="48" t="e">
        <f t="shared" si="42"/>
        <v>#VALUE!</v>
      </c>
      <c r="I946" t="b">
        <f t="shared" si="43"/>
        <v>1</v>
      </c>
      <c r="K946" t="b">
        <f t="shared" si="44"/>
        <v>1</v>
      </c>
      <c r="L946" t="s">
        <v>19</v>
      </c>
    </row>
    <row r="947" spans="1:12" x14ac:dyDescent="0.2">
      <c r="A947" t="s">
        <v>801</v>
      </c>
      <c r="B947">
        <v>855</v>
      </c>
      <c r="C947">
        <v>-1</v>
      </c>
      <c r="D947" t="s">
        <v>16</v>
      </c>
      <c r="E947" t="s">
        <v>707</v>
      </c>
      <c r="F947" s="48" t="s">
        <v>16</v>
      </c>
      <c r="G947" s="48" t="str">
        <f>IF(ISBLANK('600'!I65),"",'600'!I65)</f>
        <v/>
      </c>
      <c r="H947" s="48" t="e">
        <f t="shared" si="42"/>
        <v>#VALUE!</v>
      </c>
      <c r="I947" t="b">
        <f t="shared" si="43"/>
        <v>1</v>
      </c>
      <c r="K947" t="b">
        <f t="shared" si="44"/>
        <v>1</v>
      </c>
      <c r="L947" t="s">
        <v>19</v>
      </c>
    </row>
    <row r="948" spans="1:12" x14ac:dyDescent="0.2">
      <c r="A948" t="s">
        <v>801</v>
      </c>
      <c r="B948">
        <v>856</v>
      </c>
      <c r="C948">
        <v>-1</v>
      </c>
      <c r="D948" t="s">
        <v>16</v>
      </c>
      <c r="E948" t="s">
        <v>693</v>
      </c>
      <c r="F948" s="48" t="s">
        <v>16</v>
      </c>
      <c r="G948" s="48" t="str">
        <f>IF(ISBLANK('600'!I66),"",'600'!I66)</f>
        <v/>
      </c>
      <c r="H948" s="48" t="e">
        <f t="shared" si="42"/>
        <v>#VALUE!</v>
      </c>
      <c r="I948" t="b">
        <f t="shared" si="43"/>
        <v>1</v>
      </c>
      <c r="K948" t="b">
        <f t="shared" si="44"/>
        <v>1</v>
      </c>
      <c r="L948" t="s">
        <v>19</v>
      </c>
    </row>
    <row r="949" spans="1:12" x14ac:dyDescent="0.2">
      <c r="A949" t="s">
        <v>801</v>
      </c>
      <c r="B949">
        <v>857</v>
      </c>
      <c r="C949">
        <v>-1</v>
      </c>
      <c r="D949" t="s">
        <v>16</v>
      </c>
      <c r="E949" t="s">
        <v>811</v>
      </c>
      <c r="F949" s="48" t="s">
        <v>16</v>
      </c>
      <c r="G949" s="48" t="str">
        <f>IF(ISBLANK('600'!I67),"",'600'!I67)</f>
        <v/>
      </c>
      <c r="H949" s="48" t="e">
        <f t="shared" si="42"/>
        <v>#VALUE!</v>
      </c>
      <c r="I949" t="b">
        <f t="shared" si="43"/>
        <v>1</v>
      </c>
      <c r="K949" t="b">
        <f t="shared" si="44"/>
        <v>1</v>
      </c>
      <c r="L949" t="s">
        <v>19</v>
      </c>
    </row>
    <row r="950" spans="1:12" x14ac:dyDescent="0.2">
      <c r="A950" t="s">
        <v>801</v>
      </c>
      <c r="B950">
        <v>858</v>
      </c>
      <c r="C950">
        <v>-1</v>
      </c>
      <c r="D950" t="s">
        <v>16</v>
      </c>
      <c r="E950" t="s">
        <v>812</v>
      </c>
      <c r="F950" s="48" t="s">
        <v>16</v>
      </c>
      <c r="G950" s="48" t="str">
        <f>IF(ISBLANK('600'!I68),"",'600'!I68)</f>
        <v/>
      </c>
      <c r="H950" s="48" t="e">
        <f t="shared" si="42"/>
        <v>#VALUE!</v>
      </c>
      <c r="I950" t="b">
        <f t="shared" si="43"/>
        <v>1</v>
      </c>
      <c r="K950" t="b">
        <f t="shared" si="44"/>
        <v>1</v>
      </c>
      <c r="L950" t="s">
        <v>19</v>
      </c>
    </row>
    <row r="951" spans="1:12" x14ac:dyDescent="0.2">
      <c r="A951" t="s">
        <v>801</v>
      </c>
      <c r="B951">
        <v>859</v>
      </c>
      <c r="C951">
        <v>-1</v>
      </c>
      <c r="D951" t="s">
        <v>16</v>
      </c>
      <c r="E951" t="s">
        <v>813</v>
      </c>
      <c r="F951" s="48" t="s">
        <v>16</v>
      </c>
      <c r="G951" s="48" t="str">
        <f>IF(ISBLANK('600'!I74),"",'600'!I74)</f>
        <v/>
      </c>
      <c r="H951" s="48" t="e">
        <f t="shared" si="42"/>
        <v>#VALUE!</v>
      </c>
      <c r="I951" t="b">
        <f t="shared" si="43"/>
        <v>1</v>
      </c>
      <c r="K951" t="b">
        <f t="shared" si="44"/>
        <v>1</v>
      </c>
      <c r="L951" t="s">
        <v>19</v>
      </c>
    </row>
    <row r="952" spans="1:12" x14ac:dyDescent="0.2">
      <c r="A952" t="s">
        <v>801</v>
      </c>
      <c r="B952">
        <v>860</v>
      </c>
      <c r="C952">
        <v>-1</v>
      </c>
      <c r="D952" t="s">
        <v>16</v>
      </c>
      <c r="E952" t="s">
        <v>814</v>
      </c>
      <c r="F952" s="48" t="s">
        <v>16</v>
      </c>
      <c r="G952" s="48" t="str">
        <f>IF(ISBLANK('600'!I75),"",'600'!I75)</f>
        <v/>
      </c>
      <c r="H952" s="48" t="e">
        <f t="shared" si="42"/>
        <v>#VALUE!</v>
      </c>
      <c r="I952" t="b">
        <f t="shared" si="43"/>
        <v>1</v>
      </c>
      <c r="K952" t="b">
        <f t="shared" si="44"/>
        <v>1</v>
      </c>
      <c r="L952" t="s">
        <v>19</v>
      </c>
    </row>
    <row r="953" spans="1:12" x14ac:dyDescent="0.2">
      <c r="A953" t="s">
        <v>801</v>
      </c>
      <c r="B953">
        <v>861</v>
      </c>
      <c r="C953">
        <v>-1</v>
      </c>
      <c r="D953" t="s">
        <v>16</v>
      </c>
      <c r="E953" t="s">
        <v>815</v>
      </c>
      <c r="F953" s="48" t="s">
        <v>16</v>
      </c>
      <c r="G953" s="48" t="str">
        <f>IF(ISBLANK('600'!I78),"",'600'!I78)</f>
        <v/>
      </c>
      <c r="H953" s="48" t="e">
        <f t="shared" si="42"/>
        <v>#VALUE!</v>
      </c>
      <c r="I953" t="b">
        <f t="shared" si="43"/>
        <v>1</v>
      </c>
      <c r="K953" t="b">
        <f t="shared" si="44"/>
        <v>1</v>
      </c>
      <c r="L953" t="s">
        <v>19</v>
      </c>
    </row>
    <row r="954" spans="1:12" x14ac:dyDescent="0.2">
      <c r="A954" t="s">
        <v>801</v>
      </c>
      <c r="B954">
        <v>862</v>
      </c>
      <c r="C954">
        <v>-1</v>
      </c>
      <c r="D954" t="s">
        <v>16</v>
      </c>
      <c r="E954" t="s">
        <v>816</v>
      </c>
      <c r="F954" s="48" t="s">
        <v>16</v>
      </c>
      <c r="G954" s="48" t="str">
        <f>IF(ISBLANK('600'!I79),"",'600'!I79)</f>
        <v/>
      </c>
      <c r="H954" s="48" t="e">
        <f t="shared" si="42"/>
        <v>#VALUE!</v>
      </c>
      <c r="I954" t="b">
        <f t="shared" si="43"/>
        <v>1</v>
      </c>
      <c r="K954" t="b">
        <f t="shared" si="44"/>
        <v>1</v>
      </c>
      <c r="L954" t="s">
        <v>19</v>
      </c>
    </row>
    <row r="955" spans="1:12" x14ac:dyDescent="0.2">
      <c r="A955" t="s">
        <v>801</v>
      </c>
      <c r="B955">
        <v>863</v>
      </c>
      <c r="C955">
        <v>-1</v>
      </c>
      <c r="D955" t="s">
        <v>16</v>
      </c>
      <c r="E955" t="s">
        <v>817</v>
      </c>
      <c r="F955" s="48" t="s">
        <v>16</v>
      </c>
      <c r="G955" s="48" t="str">
        <f>IF(ISBLANK('600'!I80),"",'600'!I80)</f>
        <v/>
      </c>
      <c r="H955" s="48" t="e">
        <f t="shared" si="42"/>
        <v>#VALUE!</v>
      </c>
      <c r="I955" t="b">
        <f t="shared" si="43"/>
        <v>1</v>
      </c>
      <c r="K955" t="b">
        <f t="shared" si="44"/>
        <v>1</v>
      </c>
      <c r="L955" t="s">
        <v>19</v>
      </c>
    </row>
    <row r="956" spans="1:12" x14ac:dyDescent="0.2">
      <c r="A956" t="s">
        <v>801</v>
      </c>
      <c r="B956">
        <v>864</v>
      </c>
      <c r="C956">
        <v>-1</v>
      </c>
      <c r="D956" t="s">
        <v>16</v>
      </c>
      <c r="E956" t="s">
        <v>818</v>
      </c>
      <c r="F956" s="48" t="s">
        <v>16</v>
      </c>
      <c r="G956" s="48" t="str">
        <f>IF(ISBLANK('600'!I86),"",'600'!I86)</f>
        <v/>
      </c>
      <c r="H956" s="48" t="e">
        <f t="shared" si="42"/>
        <v>#VALUE!</v>
      </c>
      <c r="I956" t="b">
        <f t="shared" si="43"/>
        <v>1</v>
      </c>
      <c r="K956" t="b">
        <f t="shared" si="44"/>
        <v>1</v>
      </c>
      <c r="L956" t="s">
        <v>19</v>
      </c>
    </row>
    <row r="957" spans="1:12" x14ac:dyDescent="0.2">
      <c r="A957" t="s">
        <v>801</v>
      </c>
      <c r="B957">
        <v>865</v>
      </c>
      <c r="C957">
        <v>-1</v>
      </c>
      <c r="D957" t="s">
        <v>16</v>
      </c>
      <c r="E957" t="s">
        <v>697</v>
      </c>
      <c r="F957" s="48" t="s">
        <v>16</v>
      </c>
      <c r="G957" s="48" t="str">
        <f>IF(ISBLANK('600'!I87),"",'600'!I87)</f>
        <v/>
      </c>
      <c r="H957" s="48" t="e">
        <f t="shared" si="42"/>
        <v>#VALUE!</v>
      </c>
      <c r="I957" t="b">
        <f t="shared" si="43"/>
        <v>1</v>
      </c>
      <c r="K957" t="b">
        <f t="shared" si="44"/>
        <v>1</v>
      </c>
      <c r="L957" t="s">
        <v>19</v>
      </c>
    </row>
    <row r="958" spans="1:12" x14ac:dyDescent="0.2">
      <c r="A958" t="s">
        <v>801</v>
      </c>
      <c r="B958">
        <v>866</v>
      </c>
      <c r="C958">
        <v>-1</v>
      </c>
      <c r="D958" t="s">
        <v>16</v>
      </c>
      <c r="E958" t="s">
        <v>819</v>
      </c>
      <c r="F958" s="48" t="s">
        <v>16</v>
      </c>
      <c r="G958" s="48" t="str">
        <f>IF(ISBLANK('600'!I89),"",'600'!I89)</f>
        <v/>
      </c>
      <c r="H958" s="48" t="e">
        <f t="shared" si="42"/>
        <v>#VALUE!</v>
      </c>
      <c r="I958" t="b">
        <f t="shared" si="43"/>
        <v>1</v>
      </c>
      <c r="K958" t="b">
        <f t="shared" si="44"/>
        <v>1</v>
      </c>
      <c r="L958" t="s">
        <v>19</v>
      </c>
    </row>
    <row r="959" spans="1:12" x14ac:dyDescent="0.2">
      <c r="A959" t="s">
        <v>801</v>
      </c>
      <c r="B959">
        <v>867</v>
      </c>
      <c r="C959">
        <v>-1</v>
      </c>
      <c r="D959" t="s">
        <v>16</v>
      </c>
      <c r="E959" t="s">
        <v>820</v>
      </c>
      <c r="F959" s="48" t="s">
        <v>16</v>
      </c>
      <c r="G959" s="48" t="str">
        <f>IF(ISBLANK('600'!I91),"",'600'!I91)</f>
        <v/>
      </c>
      <c r="H959" s="48" t="e">
        <f t="shared" si="42"/>
        <v>#VALUE!</v>
      </c>
      <c r="I959" t="b">
        <f t="shared" si="43"/>
        <v>1</v>
      </c>
      <c r="K959" t="b">
        <f t="shared" si="44"/>
        <v>1</v>
      </c>
      <c r="L959" t="s">
        <v>19</v>
      </c>
    </row>
    <row r="960" spans="1:12" x14ac:dyDescent="0.2">
      <c r="A960" t="s">
        <v>801</v>
      </c>
      <c r="B960">
        <v>868</v>
      </c>
      <c r="C960">
        <v>-1</v>
      </c>
      <c r="D960" t="s">
        <v>16</v>
      </c>
      <c r="E960" t="s">
        <v>683</v>
      </c>
      <c r="F960" s="48" t="s">
        <v>16</v>
      </c>
      <c r="G960" s="48" t="str">
        <f>IF(ISBLANK('600'!I92),"",'600'!I92)</f>
        <v/>
      </c>
      <c r="H960" s="48" t="e">
        <f t="shared" si="42"/>
        <v>#VALUE!</v>
      </c>
      <c r="I960" t="b">
        <f t="shared" si="43"/>
        <v>1</v>
      </c>
      <c r="K960" t="b">
        <f t="shared" si="44"/>
        <v>1</v>
      </c>
      <c r="L960" t="s">
        <v>19</v>
      </c>
    </row>
    <row r="961" spans="1:12" x14ac:dyDescent="0.2">
      <c r="A961" t="s">
        <v>801</v>
      </c>
      <c r="B961">
        <v>869</v>
      </c>
      <c r="C961">
        <v>-1</v>
      </c>
      <c r="D961" t="s">
        <v>16</v>
      </c>
      <c r="E961" t="s">
        <v>310</v>
      </c>
      <c r="F961" s="48" t="s">
        <v>16</v>
      </c>
      <c r="G961" s="48" t="str">
        <f>IF(ISBLANK('600'!I93),"",'600'!I93)</f>
        <v/>
      </c>
      <c r="H961" s="48" t="e">
        <f t="shared" si="42"/>
        <v>#VALUE!</v>
      </c>
      <c r="I961" t="b">
        <f t="shared" si="43"/>
        <v>1</v>
      </c>
      <c r="K961" t="b">
        <f t="shared" si="44"/>
        <v>1</v>
      </c>
      <c r="L961" t="s">
        <v>19</v>
      </c>
    </row>
    <row r="962" spans="1:12" x14ac:dyDescent="0.2">
      <c r="A962" t="s">
        <v>801</v>
      </c>
      <c r="B962">
        <v>870</v>
      </c>
      <c r="C962">
        <v>-1</v>
      </c>
      <c r="D962" t="s">
        <v>16</v>
      </c>
      <c r="E962" t="s">
        <v>730</v>
      </c>
      <c r="F962" s="48" t="s">
        <v>16</v>
      </c>
      <c r="G962" s="48" t="str">
        <f>IF(ISBLANK('600'!I94),"",'600'!I94)</f>
        <v/>
      </c>
      <c r="H962" s="48" t="e">
        <f t="shared" si="42"/>
        <v>#VALUE!</v>
      </c>
      <c r="I962" t="b">
        <f t="shared" si="43"/>
        <v>1</v>
      </c>
      <c r="K962" t="b">
        <f t="shared" si="44"/>
        <v>1</v>
      </c>
      <c r="L962" t="s">
        <v>19</v>
      </c>
    </row>
    <row r="963" spans="1:12" x14ac:dyDescent="0.2">
      <c r="A963" t="s">
        <v>801</v>
      </c>
      <c r="B963">
        <v>871</v>
      </c>
      <c r="C963">
        <v>-1</v>
      </c>
      <c r="D963" t="s">
        <v>16</v>
      </c>
      <c r="E963" t="s">
        <v>821</v>
      </c>
      <c r="F963" s="48" t="s">
        <v>16</v>
      </c>
      <c r="G963" s="48" t="str">
        <f>IF(ISBLANK('600'!I100),"",'600'!I100)</f>
        <v/>
      </c>
      <c r="H963" s="48" t="e">
        <f t="shared" si="42"/>
        <v>#VALUE!</v>
      </c>
      <c r="I963" t="b">
        <f t="shared" si="43"/>
        <v>1</v>
      </c>
      <c r="K963" t="b">
        <f t="shared" si="44"/>
        <v>1</v>
      </c>
      <c r="L963" t="s">
        <v>19</v>
      </c>
    </row>
    <row r="964" spans="1:12" x14ac:dyDescent="0.2">
      <c r="A964" t="s">
        <v>801</v>
      </c>
      <c r="B964">
        <v>872</v>
      </c>
      <c r="C964">
        <v>-1</v>
      </c>
      <c r="D964" t="s">
        <v>16</v>
      </c>
      <c r="E964" t="s">
        <v>714</v>
      </c>
      <c r="F964" s="48" t="s">
        <v>16</v>
      </c>
      <c r="G964" s="48" t="str">
        <f>IF(ISBLANK('600'!I103),"",'600'!I103)</f>
        <v/>
      </c>
      <c r="H964" s="48" t="e">
        <f t="shared" si="42"/>
        <v>#VALUE!</v>
      </c>
      <c r="I964" t="b">
        <f t="shared" si="43"/>
        <v>1</v>
      </c>
      <c r="K964" t="b">
        <f t="shared" si="44"/>
        <v>1</v>
      </c>
      <c r="L964" t="s">
        <v>19</v>
      </c>
    </row>
    <row r="965" spans="1:12" x14ac:dyDescent="0.2">
      <c r="A965" t="s">
        <v>801</v>
      </c>
      <c r="B965">
        <v>873</v>
      </c>
      <c r="C965">
        <v>-1</v>
      </c>
      <c r="D965" t="s">
        <v>16</v>
      </c>
      <c r="E965" t="s">
        <v>324</v>
      </c>
      <c r="F965" s="48" t="s">
        <v>16</v>
      </c>
      <c r="G965" s="48" t="str">
        <f>IF(ISBLANK('600'!I105),"",'600'!I105)</f>
        <v/>
      </c>
      <c r="H965" s="48" t="e">
        <f t="shared" si="42"/>
        <v>#VALUE!</v>
      </c>
      <c r="I965" t="b">
        <f t="shared" si="43"/>
        <v>1</v>
      </c>
      <c r="K965" t="b">
        <f t="shared" si="44"/>
        <v>1</v>
      </c>
      <c r="L965" t="s">
        <v>19</v>
      </c>
    </row>
    <row r="966" spans="1:12" x14ac:dyDescent="0.2">
      <c r="A966" t="s">
        <v>801</v>
      </c>
      <c r="B966">
        <v>874</v>
      </c>
      <c r="C966">
        <v>-1</v>
      </c>
      <c r="D966" t="s">
        <v>16</v>
      </c>
      <c r="E966" t="s">
        <v>701</v>
      </c>
      <c r="F966" s="48" t="s">
        <v>16</v>
      </c>
      <c r="G966" s="48" t="str">
        <f>IF(ISBLANK('600'!I106),"",'600'!I106)</f>
        <v/>
      </c>
      <c r="H966" s="48" t="e">
        <f t="shared" ref="H966:H991" si="45">G966-F966</f>
        <v>#VALUE!</v>
      </c>
      <c r="I966" t="b">
        <f t="shared" ref="I966:I991" si="46">ISERROR(H966)</f>
        <v>1</v>
      </c>
      <c r="K966" t="b">
        <f t="shared" ref="K966:K991" si="47">G966=F966</f>
        <v>1</v>
      </c>
      <c r="L966" t="s">
        <v>19</v>
      </c>
    </row>
    <row r="967" spans="1:12" x14ac:dyDescent="0.2">
      <c r="A967" t="s">
        <v>801</v>
      </c>
      <c r="B967">
        <v>875</v>
      </c>
      <c r="C967">
        <v>-1</v>
      </c>
      <c r="D967" t="s">
        <v>16</v>
      </c>
      <c r="E967" t="s">
        <v>822</v>
      </c>
      <c r="F967" s="48" t="s">
        <v>16</v>
      </c>
      <c r="G967" s="48" t="str">
        <f>IF(ISBLANK('600'!I109),"",'600'!I109)</f>
        <v/>
      </c>
      <c r="H967" s="48" t="e">
        <f t="shared" si="45"/>
        <v>#VALUE!</v>
      </c>
      <c r="I967" t="b">
        <f t="shared" si="46"/>
        <v>1</v>
      </c>
      <c r="K967" t="b">
        <f t="shared" si="47"/>
        <v>1</v>
      </c>
      <c r="L967" t="s">
        <v>19</v>
      </c>
    </row>
    <row r="968" spans="1:12" x14ac:dyDescent="0.2">
      <c r="A968" t="s">
        <v>801</v>
      </c>
      <c r="B968">
        <v>876</v>
      </c>
      <c r="C968">
        <v>-1</v>
      </c>
      <c r="D968" t="s">
        <v>16</v>
      </c>
      <c r="E968" t="s">
        <v>823</v>
      </c>
      <c r="F968" s="48" t="s">
        <v>16</v>
      </c>
      <c r="G968" s="48" t="str">
        <f>IF(ISBLANK('600'!I110),"",'600'!I110)</f>
        <v/>
      </c>
      <c r="H968" s="48" t="e">
        <f t="shared" si="45"/>
        <v>#VALUE!</v>
      </c>
      <c r="I968" t="b">
        <f t="shared" si="46"/>
        <v>1</v>
      </c>
      <c r="K968" t="b">
        <f t="shared" si="47"/>
        <v>1</v>
      </c>
      <c r="L968" t="s">
        <v>19</v>
      </c>
    </row>
    <row r="969" spans="1:12" x14ac:dyDescent="0.2">
      <c r="A969" t="s">
        <v>801</v>
      </c>
      <c r="B969">
        <v>877</v>
      </c>
      <c r="C969">
        <v>-1</v>
      </c>
      <c r="D969" t="s">
        <v>16</v>
      </c>
      <c r="E969" t="s">
        <v>824</v>
      </c>
      <c r="F969" s="48" t="s">
        <v>16</v>
      </c>
      <c r="G969" s="48" t="str">
        <f>IF(ISBLANK('600'!I112),"",'600'!I112)</f>
        <v/>
      </c>
      <c r="H969" s="48" t="e">
        <f t="shared" si="45"/>
        <v>#VALUE!</v>
      </c>
      <c r="I969" t="b">
        <f t="shared" si="46"/>
        <v>1</v>
      </c>
      <c r="K969" t="b">
        <f t="shared" si="47"/>
        <v>1</v>
      </c>
      <c r="L969" t="s">
        <v>19</v>
      </c>
    </row>
    <row r="970" spans="1:12" x14ac:dyDescent="0.2">
      <c r="A970" t="s">
        <v>801</v>
      </c>
      <c r="B970">
        <v>878</v>
      </c>
      <c r="C970">
        <v>-1</v>
      </c>
      <c r="D970" t="s">
        <v>16</v>
      </c>
      <c r="E970" t="s">
        <v>338</v>
      </c>
      <c r="F970" s="48" t="s">
        <v>16</v>
      </c>
      <c r="G970" s="48" t="str">
        <f>IF(ISBLANK('600'!I113),"",'600'!I113)</f>
        <v/>
      </c>
      <c r="H970" s="48" t="e">
        <f t="shared" si="45"/>
        <v>#VALUE!</v>
      </c>
      <c r="I970" t="b">
        <f t="shared" si="46"/>
        <v>1</v>
      </c>
      <c r="K970" t="b">
        <f t="shared" si="47"/>
        <v>1</v>
      </c>
      <c r="L970" t="s">
        <v>19</v>
      </c>
    </row>
    <row r="971" spans="1:12" x14ac:dyDescent="0.2">
      <c r="A971" t="s">
        <v>801</v>
      </c>
      <c r="B971">
        <v>879</v>
      </c>
      <c r="C971">
        <v>-1</v>
      </c>
      <c r="D971" t="s">
        <v>16</v>
      </c>
      <c r="E971" t="s">
        <v>825</v>
      </c>
      <c r="F971" s="48" t="s">
        <v>16</v>
      </c>
      <c r="G971" s="48" t="str">
        <f>IF(ISBLANK('600'!I119),"",'600'!I119)</f>
        <v/>
      </c>
      <c r="H971" s="48" t="e">
        <f t="shared" si="45"/>
        <v>#VALUE!</v>
      </c>
      <c r="I971" t="b">
        <f t="shared" si="46"/>
        <v>1</v>
      </c>
      <c r="K971" t="b">
        <f t="shared" si="47"/>
        <v>1</v>
      </c>
      <c r="L971" t="s">
        <v>19</v>
      </c>
    </row>
    <row r="972" spans="1:12" x14ac:dyDescent="0.2">
      <c r="A972" t="s">
        <v>801</v>
      </c>
      <c r="B972">
        <v>880</v>
      </c>
      <c r="C972">
        <v>-1</v>
      </c>
      <c r="D972" t="s">
        <v>16</v>
      </c>
      <c r="E972" t="s">
        <v>826</v>
      </c>
      <c r="F972" s="48" t="s">
        <v>16</v>
      </c>
      <c r="G972" s="48" t="str">
        <f>IF(ISBLANK('600'!I120),"",'600'!I120)</f>
        <v/>
      </c>
      <c r="H972" s="48" t="e">
        <f t="shared" si="45"/>
        <v>#VALUE!</v>
      </c>
      <c r="I972" t="b">
        <f t="shared" si="46"/>
        <v>1</v>
      </c>
      <c r="K972" t="b">
        <f t="shared" si="47"/>
        <v>1</v>
      </c>
      <c r="L972" t="s">
        <v>19</v>
      </c>
    </row>
    <row r="973" spans="1:12" x14ac:dyDescent="0.2">
      <c r="A973" t="s">
        <v>801</v>
      </c>
      <c r="B973">
        <v>881</v>
      </c>
      <c r="C973">
        <v>-1</v>
      </c>
      <c r="D973" t="s">
        <v>16</v>
      </c>
      <c r="E973" t="s">
        <v>827</v>
      </c>
      <c r="F973" s="48" t="s">
        <v>16</v>
      </c>
      <c r="G973" s="48" t="str">
        <f>IF(ISBLANK('600'!I121),"",'600'!I121)</f>
        <v/>
      </c>
      <c r="H973" s="48" t="e">
        <f t="shared" si="45"/>
        <v>#VALUE!</v>
      </c>
      <c r="I973" t="b">
        <f t="shared" si="46"/>
        <v>1</v>
      </c>
      <c r="K973" t="b">
        <f t="shared" si="47"/>
        <v>1</v>
      </c>
      <c r="L973" t="s">
        <v>19</v>
      </c>
    </row>
    <row r="974" spans="1:12" x14ac:dyDescent="0.2">
      <c r="A974" t="s">
        <v>801</v>
      </c>
      <c r="B974">
        <v>882</v>
      </c>
      <c r="C974">
        <v>-1</v>
      </c>
      <c r="D974" t="s">
        <v>16</v>
      </c>
      <c r="E974" t="s">
        <v>352</v>
      </c>
      <c r="F974" s="48" t="s">
        <v>16</v>
      </c>
      <c r="G974" s="48" t="str">
        <f>IF(ISBLANK('600'!I122),"",'600'!I122)</f>
        <v/>
      </c>
      <c r="H974" s="48" t="e">
        <f t="shared" si="45"/>
        <v>#VALUE!</v>
      </c>
      <c r="I974" t="b">
        <f t="shared" si="46"/>
        <v>1</v>
      </c>
      <c r="K974" t="b">
        <f t="shared" si="47"/>
        <v>1</v>
      </c>
      <c r="L974" t="s">
        <v>19</v>
      </c>
    </row>
    <row r="975" spans="1:12" x14ac:dyDescent="0.2">
      <c r="A975" t="s">
        <v>801</v>
      </c>
      <c r="B975">
        <v>883</v>
      </c>
      <c r="C975">
        <v>-1</v>
      </c>
      <c r="D975" t="s">
        <v>16</v>
      </c>
      <c r="E975" t="s">
        <v>828</v>
      </c>
      <c r="F975" s="48" t="s">
        <v>16</v>
      </c>
      <c r="G975" s="48" t="str">
        <f>IF(ISBLANK('600'!I123),"",'600'!I123)</f>
        <v/>
      </c>
      <c r="H975" s="48" t="e">
        <f t="shared" si="45"/>
        <v>#VALUE!</v>
      </c>
      <c r="I975" t="b">
        <f t="shared" si="46"/>
        <v>1</v>
      </c>
      <c r="K975" t="b">
        <f t="shared" si="47"/>
        <v>1</v>
      </c>
      <c r="L975" t="s">
        <v>19</v>
      </c>
    </row>
    <row r="976" spans="1:12" x14ac:dyDescent="0.2">
      <c r="A976" t="s">
        <v>801</v>
      </c>
      <c r="B976">
        <v>884</v>
      </c>
      <c r="C976">
        <v>-1</v>
      </c>
      <c r="D976" t="s">
        <v>16</v>
      </c>
      <c r="E976" t="s">
        <v>829</v>
      </c>
      <c r="F976" s="48" t="s">
        <v>16</v>
      </c>
      <c r="G976" s="48" t="str">
        <f>IF(ISBLANK('600'!I124),"",'600'!I124)</f>
        <v/>
      </c>
      <c r="H976" s="48" t="e">
        <f t="shared" si="45"/>
        <v>#VALUE!</v>
      </c>
      <c r="I976" t="b">
        <f t="shared" si="46"/>
        <v>1</v>
      </c>
      <c r="K976" t="b">
        <f t="shared" si="47"/>
        <v>1</v>
      </c>
      <c r="L976" t="s">
        <v>19</v>
      </c>
    </row>
    <row r="977" spans="1:12" x14ac:dyDescent="0.2">
      <c r="A977" t="s">
        <v>801</v>
      </c>
      <c r="B977">
        <v>885</v>
      </c>
      <c r="C977">
        <v>-1</v>
      </c>
      <c r="D977" t="s">
        <v>16</v>
      </c>
      <c r="E977" t="s">
        <v>830</v>
      </c>
      <c r="F977" s="48" t="s">
        <v>16</v>
      </c>
      <c r="G977" s="48" t="str">
        <f>IF(ISBLANK('600'!I125),"",'600'!I125)</f>
        <v/>
      </c>
      <c r="H977" s="48" t="e">
        <f t="shared" si="45"/>
        <v>#VALUE!</v>
      </c>
      <c r="I977" t="b">
        <f t="shared" si="46"/>
        <v>1</v>
      </c>
      <c r="K977" t="b">
        <f t="shared" si="47"/>
        <v>1</v>
      </c>
      <c r="L977" t="s">
        <v>19</v>
      </c>
    </row>
    <row r="978" spans="1:12" x14ac:dyDescent="0.2">
      <c r="A978" t="s">
        <v>801</v>
      </c>
      <c r="B978">
        <v>886</v>
      </c>
      <c r="C978">
        <v>-1</v>
      </c>
      <c r="D978" t="s">
        <v>16</v>
      </c>
      <c r="E978" t="s">
        <v>831</v>
      </c>
      <c r="F978" s="48" t="s">
        <v>16</v>
      </c>
      <c r="G978" s="48" t="str">
        <f>IF(ISBLANK('600'!I126),"",'600'!I126)</f>
        <v/>
      </c>
      <c r="H978" s="48" t="e">
        <f t="shared" si="45"/>
        <v>#VALUE!</v>
      </c>
      <c r="I978" t="b">
        <f t="shared" si="46"/>
        <v>1</v>
      </c>
      <c r="K978" t="b">
        <f t="shared" si="47"/>
        <v>1</v>
      </c>
      <c r="L978" t="s">
        <v>19</v>
      </c>
    </row>
    <row r="979" spans="1:12" x14ac:dyDescent="0.2">
      <c r="A979" t="s">
        <v>801</v>
      </c>
      <c r="B979">
        <v>887</v>
      </c>
      <c r="C979">
        <v>-1</v>
      </c>
      <c r="D979" t="s">
        <v>16</v>
      </c>
      <c r="E979" t="s">
        <v>832</v>
      </c>
      <c r="F979" s="48" t="s">
        <v>16</v>
      </c>
      <c r="G979" s="48" t="str">
        <f>IF(ISBLANK('600'!I127),"",'600'!I127)</f>
        <v/>
      </c>
      <c r="H979" s="48" t="e">
        <f t="shared" si="45"/>
        <v>#VALUE!</v>
      </c>
      <c r="I979" t="b">
        <f t="shared" si="46"/>
        <v>1</v>
      </c>
      <c r="K979" t="b">
        <f t="shared" si="47"/>
        <v>1</v>
      </c>
      <c r="L979" t="s">
        <v>19</v>
      </c>
    </row>
    <row r="980" spans="1:12" x14ac:dyDescent="0.2">
      <c r="A980" t="s">
        <v>801</v>
      </c>
      <c r="B980">
        <v>888</v>
      </c>
      <c r="C980">
        <v>-1</v>
      </c>
      <c r="D980" t="s">
        <v>16</v>
      </c>
      <c r="E980" t="s">
        <v>366</v>
      </c>
      <c r="F980" s="48" t="s">
        <v>16</v>
      </c>
      <c r="G980" s="48" t="str">
        <f>IF(ISBLANK('600'!I128),"",'600'!I128)</f>
        <v/>
      </c>
      <c r="H980" s="48" t="e">
        <f t="shared" si="45"/>
        <v>#VALUE!</v>
      </c>
      <c r="I980" t="b">
        <f t="shared" si="46"/>
        <v>1</v>
      </c>
      <c r="K980" t="b">
        <f t="shared" si="47"/>
        <v>1</v>
      </c>
      <c r="L980" t="s">
        <v>19</v>
      </c>
    </row>
    <row r="981" spans="1:12" x14ac:dyDescent="0.2">
      <c r="A981" t="s">
        <v>801</v>
      </c>
      <c r="B981">
        <v>889</v>
      </c>
      <c r="C981">
        <v>-1</v>
      </c>
      <c r="D981" t="s">
        <v>16</v>
      </c>
      <c r="E981" t="s">
        <v>833</v>
      </c>
      <c r="F981" s="48" t="s">
        <v>16</v>
      </c>
      <c r="G981" s="48" t="str">
        <f>IF(ISBLANK('600'!I133),"",'600'!I133)</f>
        <v/>
      </c>
      <c r="H981" s="48" t="e">
        <f t="shared" si="45"/>
        <v>#VALUE!</v>
      </c>
      <c r="I981" t="b">
        <f t="shared" si="46"/>
        <v>1</v>
      </c>
      <c r="K981" t="b">
        <f t="shared" si="47"/>
        <v>1</v>
      </c>
      <c r="L981" t="s">
        <v>19</v>
      </c>
    </row>
    <row r="982" spans="1:12" x14ac:dyDescent="0.2">
      <c r="A982" t="s">
        <v>801</v>
      </c>
      <c r="B982">
        <v>890</v>
      </c>
      <c r="C982">
        <v>-1</v>
      </c>
      <c r="D982" t="s">
        <v>16</v>
      </c>
      <c r="E982" t="s">
        <v>834</v>
      </c>
      <c r="F982" s="48" t="s">
        <v>16</v>
      </c>
      <c r="G982" s="48" t="str">
        <f>IF(ISBLANK('600'!I135),"",'600'!I135)</f>
        <v/>
      </c>
      <c r="H982" s="48" t="e">
        <f t="shared" si="45"/>
        <v>#VALUE!</v>
      </c>
      <c r="I982" t="b">
        <f t="shared" si="46"/>
        <v>1</v>
      </c>
      <c r="K982" t="b">
        <f t="shared" si="47"/>
        <v>1</v>
      </c>
      <c r="L982" t="s">
        <v>19</v>
      </c>
    </row>
    <row r="983" spans="1:12" x14ac:dyDescent="0.2">
      <c r="A983" t="s">
        <v>801</v>
      </c>
      <c r="B983">
        <v>891</v>
      </c>
      <c r="C983">
        <v>-1</v>
      </c>
      <c r="D983" t="s">
        <v>16</v>
      </c>
      <c r="E983" t="s">
        <v>835</v>
      </c>
      <c r="F983" s="48" t="s">
        <v>16</v>
      </c>
      <c r="G983" s="48" t="str">
        <f>IF(ISBLANK('600'!I136),"",'600'!I136)</f>
        <v/>
      </c>
      <c r="H983" s="48" t="e">
        <f t="shared" si="45"/>
        <v>#VALUE!</v>
      </c>
      <c r="I983" t="b">
        <f t="shared" si="46"/>
        <v>1</v>
      </c>
      <c r="K983" t="b">
        <f t="shared" si="47"/>
        <v>1</v>
      </c>
      <c r="L983" t="s">
        <v>19</v>
      </c>
    </row>
    <row r="984" spans="1:12" x14ac:dyDescent="0.2">
      <c r="A984" t="s">
        <v>801</v>
      </c>
      <c r="B984">
        <v>892</v>
      </c>
      <c r="C984">
        <v>-1</v>
      </c>
      <c r="D984" t="s">
        <v>16</v>
      </c>
      <c r="E984" t="s">
        <v>380</v>
      </c>
      <c r="F984" s="48" t="s">
        <v>16</v>
      </c>
      <c r="G984" s="48" t="str">
        <f>IF(ISBLANK('600'!I137),"",'600'!I137)</f>
        <v/>
      </c>
      <c r="H984" s="48" t="e">
        <f t="shared" si="45"/>
        <v>#VALUE!</v>
      </c>
      <c r="I984" t="b">
        <f t="shared" si="46"/>
        <v>1</v>
      </c>
      <c r="K984" t="b">
        <f t="shared" si="47"/>
        <v>1</v>
      </c>
      <c r="L984" t="s">
        <v>19</v>
      </c>
    </row>
    <row r="985" spans="1:12" x14ac:dyDescent="0.2">
      <c r="A985" t="s">
        <v>801</v>
      </c>
      <c r="B985">
        <v>893</v>
      </c>
      <c r="C985">
        <v>-1</v>
      </c>
      <c r="D985" t="s">
        <v>16</v>
      </c>
      <c r="E985" t="s">
        <v>836</v>
      </c>
      <c r="F985" s="48" t="s">
        <v>16</v>
      </c>
      <c r="G985" s="48" t="str">
        <f>IF(ISBLANK('600'!I138),"",'600'!I138)</f>
        <v/>
      </c>
      <c r="H985" s="48" t="e">
        <f t="shared" si="45"/>
        <v>#VALUE!</v>
      </c>
      <c r="I985" t="b">
        <f t="shared" si="46"/>
        <v>1</v>
      </c>
      <c r="K985" t="b">
        <f t="shared" si="47"/>
        <v>1</v>
      </c>
      <c r="L985" t="s">
        <v>19</v>
      </c>
    </row>
    <row r="986" spans="1:12" x14ac:dyDescent="0.2">
      <c r="A986" t="s">
        <v>801</v>
      </c>
      <c r="B986">
        <v>894</v>
      </c>
      <c r="C986">
        <v>-1</v>
      </c>
      <c r="D986" t="s">
        <v>16</v>
      </c>
      <c r="E986" t="s">
        <v>837</v>
      </c>
      <c r="F986" s="48" t="s">
        <v>16</v>
      </c>
      <c r="G986" s="48" t="str">
        <f>IF(ISBLANK('600'!I139),"",'600'!I139)</f>
        <v/>
      </c>
      <c r="H986" s="48" t="e">
        <f t="shared" si="45"/>
        <v>#VALUE!</v>
      </c>
      <c r="I986" t="b">
        <f t="shared" si="46"/>
        <v>1</v>
      </c>
      <c r="K986" t="b">
        <f t="shared" si="47"/>
        <v>1</v>
      </c>
      <c r="L986" t="s">
        <v>19</v>
      </c>
    </row>
    <row r="987" spans="1:12" x14ac:dyDescent="0.2">
      <c r="A987" t="s">
        <v>801</v>
      </c>
      <c r="B987">
        <v>895</v>
      </c>
      <c r="C987">
        <v>-1</v>
      </c>
      <c r="D987" t="s">
        <v>16</v>
      </c>
      <c r="E987" t="s">
        <v>838</v>
      </c>
      <c r="F987" s="48" t="s">
        <v>16</v>
      </c>
      <c r="G987" s="48" t="str">
        <f>IF(ISBLANK('600'!I143),"",'600'!I143)</f>
        <v/>
      </c>
      <c r="H987" s="48" t="e">
        <f t="shared" si="45"/>
        <v>#VALUE!</v>
      </c>
      <c r="I987" t="b">
        <f t="shared" si="46"/>
        <v>1</v>
      </c>
      <c r="K987" t="b">
        <f t="shared" si="47"/>
        <v>1</v>
      </c>
      <c r="L987" t="s">
        <v>19</v>
      </c>
    </row>
    <row r="988" spans="1:12" x14ac:dyDescent="0.2">
      <c r="A988" t="s">
        <v>801</v>
      </c>
      <c r="B988">
        <v>896</v>
      </c>
      <c r="C988">
        <v>-1</v>
      </c>
      <c r="D988" t="s">
        <v>16</v>
      </c>
      <c r="E988" t="s">
        <v>839</v>
      </c>
      <c r="F988" s="48" t="s">
        <v>16</v>
      </c>
      <c r="G988" s="48" t="str">
        <f>IF(ISBLANK('600'!I144),"",'600'!I144)</f>
        <v/>
      </c>
      <c r="H988" s="48" t="e">
        <f t="shared" si="45"/>
        <v>#VALUE!</v>
      </c>
      <c r="I988" t="b">
        <f t="shared" si="46"/>
        <v>1</v>
      </c>
      <c r="K988" t="b">
        <f t="shared" si="47"/>
        <v>1</v>
      </c>
      <c r="L988" t="s">
        <v>19</v>
      </c>
    </row>
    <row r="989" spans="1:12" x14ac:dyDescent="0.2">
      <c r="A989" t="s">
        <v>801</v>
      </c>
      <c r="B989">
        <v>897</v>
      </c>
      <c r="C989">
        <v>-1</v>
      </c>
      <c r="D989" t="s">
        <v>16</v>
      </c>
      <c r="E989" t="s">
        <v>394</v>
      </c>
      <c r="F989" s="48" t="s">
        <v>16</v>
      </c>
      <c r="G989" s="48" t="str">
        <f>IF(ISBLANK('600'!I145),"",'600'!I145)</f>
        <v/>
      </c>
      <c r="H989" s="48" t="e">
        <f t="shared" si="45"/>
        <v>#VALUE!</v>
      </c>
      <c r="I989" t="b">
        <f t="shared" si="46"/>
        <v>1</v>
      </c>
      <c r="K989" t="b">
        <f t="shared" si="47"/>
        <v>1</v>
      </c>
      <c r="L989" t="s">
        <v>19</v>
      </c>
    </row>
    <row r="990" spans="1:12" x14ac:dyDescent="0.2">
      <c r="A990" t="s">
        <v>801</v>
      </c>
      <c r="B990">
        <v>898</v>
      </c>
      <c r="C990">
        <v>-1</v>
      </c>
      <c r="D990" t="s">
        <v>16</v>
      </c>
      <c r="E990" t="s">
        <v>840</v>
      </c>
      <c r="F990" s="48" t="s">
        <v>16</v>
      </c>
      <c r="G990" s="48" t="str">
        <f>IF(ISBLANK('600'!I146),"",'600'!I146)</f>
        <v/>
      </c>
      <c r="H990" s="48" t="e">
        <f t="shared" si="45"/>
        <v>#VALUE!</v>
      </c>
      <c r="I990" t="b">
        <f t="shared" si="46"/>
        <v>1</v>
      </c>
      <c r="K990" t="b">
        <f t="shared" si="47"/>
        <v>1</v>
      </c>
      <c r="L990" t="s">
        <v>19</v>
      </c>
    </row>
    <row r="991" spans="1:12" x14ac:dyDescent="0.2">
      <c r="A991" t="s">
        <v>801</v>
      </c>
      <c r="B991">
        <v>899</v>
      </c>
      <c r="C991">
        <v>-1</v>
      </c>
      <c r="D991" t="s">
        <v>16</v>
      </c>
      <c r="E991" t="s">
        <v>841</v>
      </c>
      <c r="F991" s="48" t="s">
        <v>16</v>
      </c>
      <c r="G991" s="48" t="str">
        <f>IF(ISBLANK('600'!I147),"",'600'!I147)</f>
        <v/>
      </c>
      <c r="H991" s="48" t="e">
        <f t="shared" si="45"/>
        <v>#VALUE!</v>
      </c>
      <c r="I991" t="b">
        <f t="shared" si="46"/>
        <v>1</v>
      </c>
      <c r="K991" t="b">
        <f t="shared" si="47"/>
        <v>1</v>
      </c>
      <c r="L991" t="s">
        <v>19</v>
      </c>
    </row>
  </sheetData>
  <sheetProtection password="E9F2" sheet="1" objects="1" scenarios="1"/>
  <pageMargins left="0.75" right="0.75" top="1" bottom="1" header="0.5" footer="0.5"/>
  <pageSetup orientation="portrait" r:id="rId1"/>
  <headerFooter alignWithMargins="0">
    <oddFooter>&amp;C&amp;1#&amp;"Calibri"&amp;10&amp;K000000Classification: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pageSetUpPr fitToPage="1"/>
  </sheetPr>
  <dimension ref="A1:N45"/>
  <sheetViews>
    <sheetView showGridLines="0" zoomScale="90" zoomScaleNormal="90" workbookViewId="0"/>
  </sheetViews>
  <sheetFormatPr defaultColWidth="10.42578125" defaultRowHeight="16.5" x14ac:dyDescent="0.3"/>
  <cols>
    <col min="1" max="1" width="2" style="15" customWidth="1"/>
    <col min="2" max="2" width="2.5703125" style="15" customWidth="1"/>
    <col min="3" max="3" width="3.140625" style="15" customWidth="1"/>
    <col min="4" max="4" width="3.7109375" style="15" customWidth="1"/>
    <col min="5" max="5" width="57.28515625" style="15" customWidth="1"/>
    <col min="6" max="6" width="18.5703125" style="15" customWidth="1"/>
    <col min="7" max="7" width="18.85546875" style="15" customWidth="1"/>
    <col min="8" max="13" width="18.5703125" style="15" customWidth="1"/>
    <col min="14" max="14" width="7.7109375" style="15" customWidth="1"/>
    <col min="15" max="16384" width="10.42578125" style="15"/>
  </cols>
  <sheetData>
    <row r="1" spans="1:14" x14ac:dyDescent="0.3">
      <c r="A1" s="3"/>
    </row>
    <row r="2" spans="1:14" x14ac:dyDescent="0.3">
      <c r="A2" s="3"/>
    </row>
    <row r="4" spans="1:14" ht="25.5" customHeight="1" x14ac:dyDescent="0.3">
      <c r="B4" s="49"/>
      <c r="C4" s="49" t="s">
        <v>1139</v>
      </c>
      <c r="D4" s="50"/>
      <c r="E4" s="50"/>
      <c r="F4" s="50"/>
      <c r="G4" s="50"/>
      <c r="H4" s="50"/>
      <c r="I4" s="50"/>
      <c r="J4" s="50"/>
      <c r="K4" s="51"/>
      <c r="L4" s="6"/>
      <c r="M4" s="6" t="s">
        <v>1170</v>
      </c>
      <c r="N4" s="52" t="str">
        <f>'010'!E8</f>
        <v>1234</v>
      </c>
    </row>
    <row r="5" spans="1:14" ht="15" customHeight="1" x14ac:dyDescent="0.3"/>
    <row r="6" spans="1:14" ht="25.5" customHeight="1" x14ac:dyDescent="0.5">
      <c r="C6" s="53"/>
      <c r="D6" s="780" t="s">
        <v>1281</v>
      </c>
      <c r="E6" s="780"/>
      <c r="F6" s="5"/>
      <c r="G6" s="5"/>
      <c r="H6" s="5"/>
      <c r="I6" s="5"/>
      <c r="J6" s="5"/>
      <c r="K6" s="5"/>
      <c r="L6" s="5"/>
      <c r="M6" s="5"/>
    </row>
    <row r="7" spans="1:14" x14ac:dyDescent="0.3">
      <c r="E7" s="3"/>
    </row>
    <row r="8" spans="1:14" ht="15.75" customHeight="1" x14ac:dyDescent="0.3">
      <c r="C8" s="53"/>
      <c r="D8" s="860" t="s">
        <v>1282</v>
      </c>
      <c r="E8" s="860"/>
      <c r="F8" s="860"/>
      <c r="G8" s="860"/>
      <c r="H8" s="860"/>
      <c r="I8" s="860"/>
    </row>
    <row r="9" spans="1:14" ht="17.45" customHeight="1" x14ac:dyDescent="0.3">
      <c r="D9" s="860"/>
      <c r="E9" s="860"/>
      <c r="F9" s="860"/>
      <c r="G9" s="860"/>
      <c r="H9" s="860"/>
      <c r="I9" s="860"/>
    </row>
    <row r="10" spans="1:14" ht="15.95" customHeight="1" x14ac:dyDescent="0.3">
      <c r="A10" s="3"/>
    </row>
    <row r="11" spans="1:14" ht="15.95" customHeight="1" x14ac:dyDescent="0.3">
      <c r="A11" s="3"/>
      <c r="D11" s="881" t="s">
        <v>1283</v>
      </c>
      <c r="E11" s="881"/>
      <c r="F11" s="881"/>
      <c r="G11" s="881"/>
      <c r="H11" s="881"/>
      <c r="I11" s="881"/>
      <c r="J11" s="881"/>
      <c r="K11" s="881"/>
      <c r="L11" s="881"/>
      <c r="M11" s="881"/>
    </row>
    <row r="12" spans="1:14" ht="19.5" customHeight="1" x14ac:dyDescent="0.3">
      <c r="A12" s="3"/>
      <c r="D12" s="881"/>
      <c r="E12" s="881"/>
      <c r="F12" s="881"/>
      <c r="G12" s="881"/>
      <c r="H12" s="881"/>
      <c r="I12" s="881"/>
      <c r="J12" s="881"/>
      <c r="K12" s="881"/>
      <c r="L12" s="881"/>
      <c r="M12" s="881"/>
    </row>
    <row r="13" spans="1:14" ht="15.95" customHeight="1" x14ac:dyDescent="0.3">
      <c r="D13" s="865"/>
      <c r="E13" s="866"/>
      <c r="F13" s="863" t="s">
        <v>1284</v>
      </c>
      <c r="G13" s="861" t="s">
        <v>1285</v>
      </c>
    </row>
    <row r="14" spans="1:14" ht="15.95" customHeight="1" x14ac:dyDescent="0.3">
      <c r="D14" s="867"/>
      <c r="E14" s="868"/>
      <c r="F14" s="864"/>
      <c r="G14" s="862"/>
    </row>
    <row r="15" spans="1:14" ht="15.95" customHeight="1" x14ac:dyDescent="0.3">
      <c r="D15" s="869"/>
      <c r="E15" s="870"/>
      <c r="F15" s="788" t="s">
        <v>1286</v>
      </c>
      <c r="G15" s="54" t="s">
        <v>1287</v>
      </c>
    </row>
    <row r="16" spans="1:14" ht="35.25" customHeight="1" x14ac:dyDescent="0.3">
      <c r="D16" s="798">
        <v>1</v>
      </c>
      <c r="E16" s="55" t="s">
        <v>1288</v>
      </c>
      <c r="F16" s="391" t="s">
        <v>1289</v>
      </c>
      <c r="G16" s="391" t="s">
        <v>1290</v>
      </c>
    </row>
    <row r="17" spans="1:14" ht="35.25" customHeight="1" x14ac:dyDescent="0.3">
      <c r="D17" s="798">
        <v>2</v>
      </c>
      <c r="E17" s="55" t="s">
        <v>1291</v>
      </c>
      <c r="F17" s="392"/>
      <c r="G17" s="393" t="s">
        <v>1292</v>
      </c>
    </row>
    <row r="18" spans="1:14" ht="44.25" customHeight="1" x14ac:dyDescent="0.3">
      <c r="D18" s="579" t="s">
        <v>1293</v>
      </c>
      <c r="E18" s="580" t="s">
        <v>1294</v>
      </c>
      <c r="F18" s="457" t="s">
        <v>1295</v>
      </c>
      <c r="G18" s="457" t="s">
        <v>1295</v>
      </c>
    </row>
    <row r="19" spans="1:14" ht="44.25" customHeight="1" x14ac:dyDescent="0.3">
      <c r="D19" s="798">
        <v>3</v>
      </c>
      <c r="E19" s="55" t="s">
        <v>1265</v>
      </c>
      <c r="F19" s="391" t="s">
        <v>1296</v>
      </c>
      <c r="G19" s="391" t="s">
        <v>1297</v>
      </c>
    </row>
    <row r="20" spans="1:14" ht="35.25" customHeight="1" x14ac:dyDescent="0.3">
      <c r="D20" s="57">
        <v>4</v>
      </c>
      <c r="E20" s="58" t="s">
        <v>1298</v>
      </c>
      <c r="F20" s="458" t="s">
        <v>1299</v>
      </c>
      <c r="G20" s="458" t="s">
        <v>1300</v>
      </c>
    </row>
    <row r="21" spans="1:14" ht="15.95" customHeight="1" x14ac:dyDescent="0.3">
      <c r="A21" s="59"/>
      <c r="D21" s="60"/>
      <c r="E21" s="61"/>
      <c r="F21" s="62"/>
      <c r="G21" s="63"/>
    </row>
    <row r="22" spans="1:14" ht="15.95" customHeight="1" x14ac:dyDescent="0.3">
      <c r="A22" s="59"/>
      <c r="D22" s="881" t="s">
        <v>1301</v>
      </c>
      <c r="E22" s="881"/>
      <c r="F22" s="881"/>
      <c r="G22" s="881"/>
      <c r="H22" s="881"/>
      <c r="I22" s="881"/>
      <c r="J22" s="881"/>
      <c r="K22" s="881"/>
      <c r="L22" s="881"/>
      <c r="M22" s="881"/>
    </row>
    <row r="23" spans="1:14" ht="20.100000000000001" customHeight="1" x14ac:dyDescent="0.3">
      <c r="A23" s="59"/>
      <c r="D23" s="882"/>
      <c r="E23" s="882"/>
      <c r="F23" s="882"/>
      <c r="G23" s="882"/>
      <c r="H23" s="882"/>
      <c r="I23" s="882"/>
      <c r="J23" s="882"/>
      <c r="K23" s="882"/>
      <c r="L23" s="882"/>
      <c r="M23" s="882"/>
    </row>
    <row r="24" spans="1:14" ht="15.95" customHeight="1" x14ac:dyDescent="0.3">
      <c r="D24" s="871"/>
      <c r="E24" s="872"/>
      <c r="F24" s="843" t="s">
        <v>1302</v>
      </c>
      <c r="G24" s="844"/>
      <c r="H24" s="844"/>
      <c r="I24" s="852"/>
      <c r="J24" s="843" t="s">
        <v>1303</v>
      </c>
      <c r="K24" s="844"/>
      <c r="L24" s="844"/>
      <c r="M24" s="845"/>
      <c r="N24" s="64"/>
    </row>
    <row r="25" spans="1:14" ht="7.5" customHeight="1" x14ac:dyDescent="0.3">
      <c r="D25" s="873"/>
      <c r="E25" s="874"/>
      <c r="F25" s="846"/>
      <c r="G25" s="847"/>
      <c r="H25" s="847"/>
      <c r="I25" s="853"/>
      <c r="J25" s="846"/>
      <c r="K25" s="847"/>
      <c r="L25" s="847"/>
      <c r="M25" s="848"/>
      <c r="N25" s="65"/>
    </row>
    <row r="26" spans="1:14" ht="19.5" customHeight="1" x14ac:dyDescent="0.3">
      <c r="D26" s="875"/>
      <c r="E26" s="876"/>
      <c r="F26" s="849" t="s">
        <v>1304</v>
      </c>
      <c r="G26" s="850"/>
      <c r="H26" s="849" t="s">
        <v>1305</v>
      </c>
      <c r="I26" s="850"/>
      <c r="J26" s="849" t="s">
        <v>1304</v>
      </c>
      <c r="K26" s="850"/>
      <c r="L26" s="849" t="s">
        <v>1305</v>
      </c>
      <c r="M26" s="851"/>
      <c r="N26" s="66"/>
    </row>
    <row r="27" spans="1:14" ht="15.95" customHeight="1" x14ac:dyDescent="0.3">
      <c r="D27" s="877"/>
      <c r="E27" s="878"/>
      <c r="F27" s="769" t="s">
        <v>1306</v>
      </c>
      <c r="G27" s="67" t="s">
        <v>1307</v>
      </c>
      <c r="H27" s="769" t="s">
        <v>1306</v>
      </c>
      <c r="I27" s="67" t="s">
        <v>1307</v>
      </c>
      <c r="J27" s="769" t="s">
        <v>1306</v>
      </c>
      <c r="K27" s="67" t="s">
        <v>1307</v>
      </c>
      <c r="L27" s="769" t="s">
        <v>1306</v>
      </c>
      <c r="M27" s="68" t="s">
        <v>1307</v>
      </c>
      <c r="N27" s="66"/>
    </row>
    <row r="28" spans="1:14" ht="15.95" customHeight="1" x14ac:dyDescent="0.3">
      <c r="D28" s="879"/>
      <c r="E28" s="880"/>
      <c r="F28" s="788" t="s">
        <v>1308</v>
      </c>
      <c r="G28" s="788" t="s">
        <v>1309</v>
      </c>
      <c r="H28" s="788" t="s">
        <v>1310</v>
      </c>
      <c r="I28" s="788" t="s">
        <v>1311</v>
      </c>
      <c r="J28" s="788" t="s">
        <v>1312</v>
      </c>
      <c r="K28" s="54" t="s">
        <v>1313</v>
      </c>
      <c r="L28" s="788" t="s">
        <v>1314</v>
      </c>
      <c r="M28" s="54" t="s">
        <v>1315</v>
      </c>
      <c r="N28" s="66"/>
    </row>
    <row r="29" spans="1:14" ht="33.75" customHeight="1" x14ac:dyDescent="0.3">
      <c r="D29" s="883" t="s">
        <v>1316</v>
      </c>
      <c r="E29" s="885"/>
      <c r="F29" s="841"/>
      <c r="G29" s="842"/>
      <c r="H29" s="842"/>
      <c r="I29" s="842"/>
      <c r="J29" s="842"/>
      <c r="K29" s="842"/>
      <c r="L29" s="842"/>
      <c r="M29" s="842"/>
      <c r="N29" s="66"/>
    </row>
    <row r="30" spans="1:14" ht="33.75" customHeight="1" x14ac:dyDescent="0.3">
      <c r="D30" s="69">
        <v>1</v>
      </c>
      <c r="E30" s="58" t="s">
        <v>1317</v>
      </c>
      <c r="F30" s="391" t="s">
        <v>1318</v>
      </c>
      <c r="G30" s="393" t="s">
        <v>1319</v>
      </c>
      <c r="H30" s="391" t="s">
        <v>1320</v>
      </c>
      <c r="I30" s="393" t="s">
        <v>1321</v>
      </c>
      <c r="J30" s="391" t="s">
        <v>1322</v>
      </c>
      <c r="K30" s="393" t="s">
        <v>1323</v>
      </c>
      <c r="L30" s="391" t="s">
        <v>1324</v>
      </c>
      <c r="M30" s="394" t="s">
        <v>1325</v>
      </c>
      <c r="N30" s="70"/>
    </row>
    <row r="31" spans="1:14" ht="33.75" customHeight="1" x14ac:dyDescent="0.3">
      <c r="D31" s="69">
        <v>2</v>
      </c>
      <c r="E31" s="55" t="s">
        <v>1326</v>
      </c>
      <c r="F31" s="411" t="s">
        <v>1295</v>
      </c>
      <c r="G31" s="838"/>
      <c r="H31" s="839"/>
      <c r="I31" s="840"/>
      <c r="J31" s="391" t="s">
        <v>1327</v>
      </c>
      <c r="K31" s="838"/>
      <c r="L31" s="839"/>
      <c r="M31" s="840"/>
    </row>
    <row r="32" spans="1:14" ht="33.75" customHeight="1" x14ac:dyDescent="0.3">
      <c r="D32" s="69">
        <v>3</v>
      </c>
      <c r="E32" s="55" t="s">
        <v>1328</v>
      </c>
      <c r="F32" s="391" t="s">
        <v>1295</v>
      </c>
      <c r="G32" s="838"/>
      <c r="H32" s="839"/>
      <c r="I32" s="840"/>
      <c r="J32" s="391" t="s">
        <v>1329</v>
      </c>
      <c r="K32" s="838"/>
      <c r="L32" s="839"/>
      <c r="M32" s="840"/>
    </row>
    <row r="33" spans="1:14" ht="33.75" customHeight="1" x14ac:dyDescent="0.3">
      <c r="D33" s="883" t="s">
        <v>1330</v>
      </c>
      <c r="E33" s="884"/>
      <c r="F33" s="841"/>
      <c r="G33" s="842"/>
      <c r="H33" s="842"/>
      <c r="I33" s="842"/>
      <c r="J33" s="842"/>
      <c r="K33" s="842"/>
      <c r="L33" s="842"/>
      <c r="M33" s="842"/>
    </row>
    <row r="34" spans="1:14" ht="33.75" customHeight="1" x14ac:dyDescent="0.3">
      <c r="D34" s="69">
        <v>4</v>
      </c>
      <c r="E34" s="58" t="s">
        <v>1331</v>
      </c>
      <c r="F34" s="391" t="s">
        <v>1332</v>
      </c>
      <c r="G34" s="393" t="s">
        <v>1333</v>
      </c>
      <c r="H34" s="391" t="s">
        <v>1320</v>
      </c>
      <c r="I34" s="393" t="s">
        <v>1334</v>
      </c>
      <c r="J34" s="391" t="s">
        <v>1335</v>
      </c>
      <c r="K34" s="393" t="s">
        <v>1336</v>
      </c>
      <c r="L34" s="391" t="s">
        <v>1337</v>
      </c>
      <c r="M34" s="393" t="s">
        <v>1338</v>
      </c>
    </row>
    <row r="35" spans="1:14" ht="33.75" customHeight="1" x14ac:dyDescent="0.3">
      <c r="D35" s="69">
        <v>5</v>
      </c>
      <c r="E35" s="55" t="s">
        <v>1339</v>
      </c>
      <c r="F35" s="391" t="s">
        <v>1295</v>
      </c>
      <c r="G35" s="838"/>
      <c r="H35" s="839"/>
      <c r="I35" s="840"/>
      <c r="J35" s="391" t="s">
        <v>1340</v>
      </c>
      <c r="K35" s="838"/>
      <c r="L35" s="839"/>
      <c r="M35" s="840"/>
    </row>
    <row r="36" spans="1:14" ht="33.75" customHeight="1" x14ac:dyDescent="0.3">
      <c r="D36" s="69">
        <v>6</v>
      </c>
      <c r="E36" s="55" t="s">
        <v>1341</v>
      </c>
      <c r="F36" s="391" t="s">
        <v>1295</v>
      </c>
      <c r="G36" s="838"/>
      <c r="H36" s="839"/>
      <c r="I36" s="840"/>
      <c r="J36" s="391" t="s">
        <v>1342</v>
      </c>
      <c r="K36" s="838"/>
      <c r="L36" s="839"/>
      <c r="M36" s="840"/>
    </row>
    <row r="37" spans="1:14" ht="33.75" customHeight="1" x14ac:dyDescent="0.3">
      <c r="D37" s="69">
        <v>7</v>
      </c>
      <c r="E37" s="58" t="s">
        <v>1343</v>
      </c>
      <c r="F37" s="391" t="s">
        <v>1295</v>
      </c>
      <c r="G37" s="393" t="s">
        <v>1344</v>
      </c>
      <c r="H37" s="391" t="s">
        <v>1345</v>
      </c>
      <c r="I37" s="393" t="s">
        <v>1346</v>
      </c>
      <c r="J37" s="411" t="s">
        <v>1347</v>
      </c>
      <c r="K37" s="393" t="s">
        <v>1348</v>
      </c>
      <c r="L37" s="391" t="s">
        <v>1349</v>
      </c>
      <c r="M37" s="393" t="s">
        <v>1350</v>
      </c>
    </row>
    <row r="38" spans="1:14" ht="33.75" customHeight="1" x14ac:dyDescent="0.3">
      <c r="D38" s="69">
        <v>8</v>
      </c>
      <c r="E38" s="58" t="s">
        <v>1351</v>
      </c>
      <c r="F38" s="391" t="s">
        <v>1295</v>
      </c>
      <c r="G38" s="393" t="s">
        <v>1352</v>
      </c>
      <c r="H38" s="391" t="s">
        <v>1353</v>
      </c>
      <c r="I38" s="393" t="s">
        <v>1354</v>
      </c>
      <c r="J38" s="411" t="s">
        <v>1355</v>
      </c>
      <c r="K38" s="393" t="s">
        <v>1356</v>
      </c>
      <c r="L38" s="391" t="s">
        <v>1357</v>
      </c>
      <c r="M38" s="393" t="s">
        <v>1358</v>
      </c>
    </row>
    <row r="39" spans="1:14" ht="33.75" customHeight="1" x14ac:dyDescent="0.3">
      <c r="D39" s="69">
        <v>9</v>
      </c>
      <c r="E39" s="58" t="s">
        <v>1359</v>
      </c>
      <c r="F39" s="395" t="s">
        <v>1360</v>
      </c>
      <c r="G39" s="393" t="s">
        <v>1361</v>
      </c>
      <c r="H39" s="416" t="s">
        <v>1362</v>
      </c>
      <c r="I39" s="393" t="s">
        <v>1363</v>
      </c>
      <c r="J39" s="395" t="s">
        <v>1364</v>
      </c>
      <c r="K39" s="393" t="s">
        <v>1365</v>
      </c>
      <c r="L39" s="416" t="s">
        <v>1366</v>
      </c>
      <c r="M39" s="393" t="s">
        <v>1367</v>
      </c>
    </row>
    <row r="40" spans="1:14" ht="33.75" customHeight="1" x14ac:dyDescent="0.3">
      <c r="D40" s="69">
        <v>10</v>
      </c>
      <c r="E40" s="58" t="s">
        <v>1368</v>
      </c>
      <c r="F40" s="391" t="s">
        <v>1369</v>
      </c>
      <c r="G40" s="838"/>
      <c r="H40" s="839"/>
      <c r="I40" s="840"/>
      <c r="J40" s="391" t="s">
        <v>1369</v>
      </c>
      <c r="K40" s="854"/>
      <c r="L40" s="855"/>
      <c r="M40" s="856"/>
    </row>
    <row r="41" spans="1:14" ht="33.75" customHeight="1" x14ac:dyDescent="0.3">
      <c r="D41" s="69">
        <v>11</v>
      </c>
      <c r="E41" s="58" t="s">
        <v>1370</v>
      </c>
      <c r="F41" s="395" t="s">
        <v>1371</v>
      </c>
      <c r="G41" s="838"/>
      <c r="H41" s="839"/>
      <c r="I41" s="840"/>
      <c r="J41" s="395" t="s">
        <v>1372</v>
      </c>
      <c r="K41" s="857"/>
      <c r="L41" s="858"/>
      <c r="M41" s="859"/>
    </row>
    <row r="42" spans="1:14" ht="25.5" customHeight="1" x14ac:dyDescent="0.3">
      <c r="D42" s="72"/>
      <c r="E42" s="73"/>
      <c r="F42" s="74"/>
      <c r="G42" s="75"/>
      <c r="H42" s="75"/>
      <c r="I42" s="75"/>
      <c r="J42" s="74"/>
      <c r="K42" s="75"/>
      <c r="L42" s="75"/>
      <c r="M42" s="75"/>
      <c r="N42" s="76"/>
    </row>
    <row r="43" spans="1:14" x14ac:dyDescent="0.3">
      <c r="A43" s="59"/>
    </row>
    <row r="44" spans="1:14" ht="17.25" x14ac:dyDescent="0.3">
      <c r="A44" s="3"/>
      <c r="D44" s="53"/>
      <c r="E44" s="307" t="s">
        <v>1188</v>
      </c>
    </row>
    <row r="45" spans="1:14" x14ac:dyDescent="0.3">
      <c r="E45" s="15" t="s">
        <v>1373</v>
      </c>
    </row>
  </sheetData>
  <sheetProtection formatColumns="0"/>
  <mergeCells count="31">
    <mergeCell ref="G40:I40"/>
    <mergeCell ref="G41:I41"/>
    <mergeCell ref="K40:M40"/>
    <mergeCell ref="K41:M41"/>
    <mergeCell ref="D8:I9"/>
    <mergeCell ref="G13:G14"/>
    <mergeCell ref="F13:F14"/>
    <mergeCell ref="D13:E14"/>
    <mergeCell ref="G36:I36"/>
    <mergeCell ref="D15:E15"/>
    <mergeCell ref="D24:E26"/>
    <mergeCell ref="D27:E28"/>
    <mergeCell ref="D11:M12"/>
    <mergeCell ref="D22:M23"/>
    <mergeCell ref="D33:E33"/>
    <mergeCell ref="D29:E29"/>
    <mergeCell ref="J24:M25"/>
    <mergeCell ref="J26:K26"/>
    <mergeCell ref="L26:M26"/>
    <mergeCell ref="F26:G26"/>
    <mergeCell ref="H26:I26"/>
    <mergeCell ref="F24:I25"/>
    <mergeCell ref="K36:M36"/>
    <mergeCell ref="F33:M33"/>
    <mergeCell ref="G31:I31"/>
    <mergeCell ref="G32:I32"/>
    <mergeCell ref="F29:M29"/>
    <mergeCell ref="K35:M35"/>
    <mergeCell ref="K31:M31"/>
    <mergeCell ref="K32:M32"/>
    <mergeCell ref="G35:I35"/>
  </mergeCells>
  <conditionalFormatting sqref="F41:K41 F29:M40 F16:G17 F19:G20">
    <cfRule type="expression" dxfId="1083" priority="4">
      <formula>ISNUMBER(F16)</formula>
    </cfRule>
  </conditionalFormatting>
  <conditionalFormatting sqref="F18:G18">
    <cfRule type="expression" dxfId="1082" priority="1">
      <formula>ISNUMBER(F18)</formula>
    </cfRule>
  </conditionalFormatting>
  <dataValidations count="29">
    <dataValidation type="decimal" operator="equal" allowBlank="1" showInputMessage="1" showErrorMessage="1" errorTitle="Error" error="One-Year SCR must be equal to the Post diversification Total" sqref="F16" xr:uid="{00000000-0002-0000-0700-000000000000}">
      <formula1>F41</formula1>
    </dataValidation>
    <dataValidation operator="equal" allowBlank="1" showInputMessage="1" showErrorMessage="1" errorTitle="Error" error="Ultimate SCR must be equal to the Post diversification Total" sqref="G16" xr:uid="{00000000-0002-0000-0700-000001000000}"/>
    <dataValidation operator="equal" allowBlank="1" showInputMessage="1" showErrorMessage="1" errorTitle="Error" error="One-Year SCR must be equal to the Post diversification Total" sqref="J13" xr:uid="{00000000-0002-0000-0700-000002000000}"/>
    <dataValidation type="decimal" operator="lessThanOrEqual" allowBlank="1" showInputMessage="1" showErrorMessage="1" errorTitle="Error" error="One-Year Pre diversification Insurance Risk Total must be less than or equal to the sum of the Premium Risk and Reserve Risk splits" sqref="F30" xr:uid="{00000000-0002-0000-0700-000003000000}">
      <formula1>SUM(F31:F32)</formula1>
    </dataValidation>
    <dataValidation type="decimal" operator="lessThanOrEqual" allowBlank="1" showInputMessage="1" showErrorMessage="1" errorTitle="Error" error="One-Year Diversification Credit Between Risk Categories must be zero or less" sqref="F40" xr:uid="{00000000-0002-0000-0700-000004000000}">
      <formula1>0</formula1>
    </dataValidation>
    <dataValidation type="decimal" errorStyle="warning" operator="greaterThanOrEqual" allowBlank="1" showInputMessage="1" showErrorMessage="1" errorTitle="Warning" error="One-Year Pre diversification Premium Risk should normally be zero or more" sqref="F31" xr:uid="{00000000-0002-0000-0700-000005000000}">
      <formula1>0</formula1>
    </dataValidation>
    <dataValidation type="decimal" errorStyle="warning" operator="greaterThanOrEqual" allowBlank="1" showInputMessage="1" showErrorMessage="1" errorTitle="Warning" error="One-Year Pre diversification Reserve Risk should normally be zero or more" sqref="F32" xr:uid="{00000000-0002-0000-0700-000006000000}">
      <formula1>0</formula1>
    </dataValidation>
    <dataValidation type="decimal" operator="lessThanOrEqual" allowBlank="1" showInputMessage="1" showErrorMessage="1" errorTitle="Error" error="One-Year Pre diversification Credit Risk Total must be less than or equal to the sum of the Reinsurance Credit Risk and Other Credit Risk splits" sqref="F34" xr:uid="{00000000-0002-0000-0700-000007000000}">
      <formula1>SUM(F35:F36)</formula1>
    </dataValidation>
    <dataValidation type="decimal" errorStyle="warning" operator="greaterThanOrEqual" allowBlank="1" showInputMessage="1" showErrorMessage="1" errorTitle="Warning" error="One-Year Pre diversification Reinsurance Credit Risk should normally be zero or more" sqref="F35" xr:uid="{00000000-0002-0000-0700-000008000000}">
      <formula1>0</formula1>
    </dataValidation>
    <dataValidation type="decimal" errorStyle="warning" operator="greaterThanOrEqual" allowBlank="1" showInputMessage="1" showErrorMessage="1" errorTitle="Warning" error="One-Year Pre diversification Other Credit Risk should normally be zero or more" sqref="F36" xr:uid="{00000000-0002-0000-0700-000009000000}">
      <formula1>0</formula1>
    </dataValidation>
    <dataValidation type="decimal" errorStyle="warning" operator="greaterThanOrEqual" allowBlank="1" showInputMessage="1" showErrorMessage="1" errorTitle="Warning" error="One-Year Pre diversification Market Risk should normally be zero or more" sqref="F37" xr:uid="{00000000-0002-0000-0700-00000A000000}">
      <formula1>0</formula1>
    </dataValidation>
    <dataValidation type="decimal" errorStyle="warning" operator="greaterThanOrEqual" allowBlank="1" showInputMessage="1" showErrorMessage="1" errorTitle="Warning" error="One-Year Pre diversification Operational Risk should normally be zero or more" sqref="F38" xr:uid="{00000000-0002-0000-0700-00000B000000}">
      <formula1>0</formula1>
    </dataValidation>
    <dataValidation errorStyle="warning" operator="lessThanOrEqual" allowBlank="1" showInputMessage="1" showErrorMessage="1" errorTitle="Warning" error="One-Year Post diversification Insurance Risk Total value should normally be less than or equal to the equivalent Pre diversification value" sqref="H30" xr:uid="{00000000-0002-0000-0700-00000C000000}"/>
    <dataValidation errorStyle="warning" operator="lessThanOrEqual" allowBlank="1" showInputMessage="1" showErrorMessage="1" errorTitle="Warning" error="One-Year Post diversification Credit Risk Total value should normally be less than or equal to the equivalent Pre diversification value" sqref="H34" xr:uid="{00000000-0002-0000-0700-00000D000000}"/>
    <dataValidation type="decimal" errorStyle="warning" operator="lessThanOrEqual" allowBlank="1" showInputMessage="1" showErrorMessage="1" errorTitle="Warning" error="One-Year Post diversification Market Risk value should normally be less than or equal to the equivalent Pre diversification value" sqref="H37" xr:uid="{00000000-0002-0000-0700-00000E000000}">
      <formula1>F37</formula1>
    </dataValidation>
    <dataValidation type="decimal" errorStyle="warning" operator="lessThanOrEqual" allowBlank="1" showInputMessage="1" showErrorMessage="1" errorTitle="Warning" error="One-Year Post diversification Operational Risk value should normally be less than or equal to the equivalent Pre diversification value" sqref="H38" xr:uid="{00000000-0002-0000-0700-00000F000000}">
      <formula1>F38</formula1>
    </dataValidation>
    <dataValidation operator="lessThanOrEqual" allowBlank="1" showInputMessage="1" showErrorMessage="1" errorTitle="Error" error="Ultimate Pre diversification Insurance Risk total must be less than or equal to the sum of the Premium Risk and Reserve Risk splits" sqref="J30" xr:uid="{00000000-0002-0000-0700-000010000000}"/>
    <dataValidation type="decimal" operator="lessThanOrEqual" allowBlank="1" showInputMessage="1" showErrorMessage="1" errorTitle="Error" error="Ultimate Diversification Credit Between Risk Categories must be zero or less" sqref="J40" xr:uid="{00000000-0002-0000-0700-000011000000}">
      <formula1>0</formula1>
    </dataValidation>
    <dataValidation type="decimal" operator="lessThanOrEqual" allowBlank="1" showInputMessage="1" showErrorMessage="1" errorTitle="Error" error="Ultimate Pre diversification Credit Risk Total value must be less than or equal to the sum of the Reinsurance Credit Risk and Other Credit Risk splits" sqref="J34" xr:uid="{00000000-0002-0000-0700-000014000000}">
      <formula1>SUM(J35:J36)</formula1>
    </dataValidation>
    <dataValidation type="decimal" errorStyle="warning" operator="greaterThanOrEqual" allowBlank="1" showInputMessage="1" showErrorMessage="1" errorTitle="Warning" error="Ultimate Pre diversification Reinsurance Credit Risk should normally be zero or more" sqref="J35:J36 J31:J32" xr:uid="{00000000-0002-0000-0700-000015000000}">
      <formula1>0</formula1>
    </dataValidation>
    <dataValidation type="decimal" errorStyle="warning" operator="greaterThanOrEqual" allowBlank="1" showInputMessage="1" showErrorMessage="1" errorTitle="Warning" error="Ultimate Pre diversification Market Risk should normally be zero or more" sqref="J37" xr:uid="{00000000-0002-0000-0700-000017000000}">
      <formula1>0</formula1>
    </dataValidation>
    <dataValidation type="decimal" errorStyle="warning" operator="greaterThanOrEqual" allowBlank="1" showInputMessage="1" showErrorMessage="1" errorTitle="Warning" error="Ultimate Pre diversification Operational Risk should normally be zero or more" sqref="J38" xr:uid="{00000000-0002-0000-0700-000018000000}">
      <formula1>0</formula1>
    </dataValidation>
    <dataValidation errorStyle="warning" operator="lessThanOrEqual" allowBlank="1" showInputMessage="1" showErrorMessage="1" errorTitle="Warning" error="Ultimate Post diversification Insurance Risk Total value should normally be less than or equal to the equivalent Pre diversification value and greater than or equal to the equivalent One-Year value" sqref="L30" xr:uid="{00000000-0002-0000-0700-000019000000}"/>
    <dataValidation errorStyle="warning" allowBlank="1" showInputMessage="1" showErrorMessage="1" errorTitle="Warning" error="Ultimate Post diversification Credit Risk Total value should normally be less than or equal to the equivalent Pre diversification value and greater than or equal to the equivalent One-Year value" sqref="L34" xr:uid="{00000000-0002-0000-0700-00001C000000}"/>
    <dataValidation type="custom" errorStyle="warning" allowBlank="1" showInputMessage="1" showErrorMessage="1" errorTitle="Warning" error="Ultimate Post diversification Market Risk should normally be less than or equal to the equivalent Pre diversification value and greater than or equal to the equivalent One-Year value" sqref="L37" xr:uid="{00000000-0002-0000-0700-00001D000000}">
      <formula1>AND(L37&lt;=J37,L37&gt;=H37)</formula1>
    </dataValidation>
    <dataValidation type="custom" errorStyle="warning" allowBlank="1" showInputMessage="1" showErrorMessage="1" errorTitle="Warning" error="Ultimate Post diversification Operational Risk should normally be less than or equal to the equivalent Pre diversification value greater than or equal to the equivalent One-Year value" sqref="L38" xr:uid="{00000000-0002-0000-0700-00001E000000}">
      <formula1>AND(L38&lt;=J38,L38&gt;=H38)</formula1>
    </dataValidation>
    <dataValidation type="decimal" operator="equal" allowBlank="1" showInputMessage="1" showErrorMessage="1" errorTitle="Error" error="One-Year Diversified Total must be equal to the sum total of the Post diversification values" sqref="F42" xr:uid="{00000000-0002-0000-0700-00001F000000}">
      <formula1>H40</formula1>
    </dataValidation>
    <dataValidation type="decimal" operator="equal" allowBlank="1" showInputMessage="1" showErrorMessage="1" errorTitle="Error" error="Ultimate Diversified Total must equal the sum total of the Post diversification Risk Categories" sqref="J41:J42" xr:uid="{00000000-0002-0000-0700-000020000000}">
      <formula1>L39</formula1>
    </dataValidation>
    <dataValidation operator="equal" allowBlank="1" showInputMessage="1" showErrorMessage="1" errorTitle="Error" error="One-Year Diversified Total must be equal to the sum total of the Post diversification values" sqref="F41" xr:uid="{00000000-0002-0000-0700-000023000000}"/>
  </dataValidations>
  <pageMargins left="0.70866141732283472" right="0.70866141732283472" top="0.74803149606299213" bottom="0.74803149606299213" header="0.31496062992125984" footer="0.31496062992125984"/>
  <pageSetup paperSize="9" scale="47" orientation="landscape" verticalDpi="90" r:id="rId1"/>
  <headerFooter scaleWithDoc="0">
    <oddHeader>&amp;R&amp;F</oddHeader>
    <oddFooter>&amp;L&amp;D &amp;T&amp;RPage &amp;P of &amp;N&amp;C&amp;1#&amp;"Calibri"&amp;10&amp;K000000Classification: 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tabColor rgb="FFFFFF00"/>
    <pageSetUpPr fitToPage="1"/>
  </sheetPr>
  <dimension ref="B1:J55"/>
  <sheetViews>
    <sheetView zoomScale="80" zoomScaleNormal="80" zoomScaleSheetLayoutView="55"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3" width="11.85546875" style="281" customWidth="1"/>
    <col min="4" max="5" width="28" style="280" customWidth="1"/>
    <col min="6" max="6" width="9.140625" style="280"/>
    <col min="7" max="8" width="44.28515625" style="280" customWidth="1"/>
    <col min="9" max="9" width="40.7109375" style="280" customWidth="1"/>
    <col min="10" max="10" width="12.7109375" style="279" customWidth="1"/>
    <col min="11" max="16384" width="9.140625" style="279"/>
  </cols>
  <sheetData>
    <row r="1" spans="2:10" x14ac:dyDescent="0.25">
      <c r="B1" s="279"/>
      <c r="C1" s="279"/>
      <c r="D1" s="279"/>
      <c r="E1" s="279"/>
      <c r="F1" s="279"/>
      <c r="G1" s="279"/>
      <c r="H1" s="279"/>
    </row>
    <row r="2" spans="2:10" ht="48" customHeight="1" x14ac:dyDescent="0.25">
      <c r="B2" s="836" t="s">
        <v>1374</v>
      </c>
      <c r="C2" s="837"/>
      <c r="D2" s="837"/>
      <c r="E2" s="837"/>
      <c r="F2" s="837"/>
      <c r="G2" s="837"/>
      <c r="H2" s="837"/>
      <c r="I2" s="837"/>
      <c r="J2" s="837"/>
    </row>
    <row r="3" spans="2:10" ht="32.25" customHeight="1" x14ac:dyDescent="0.25">
      <c r="B3" s="282" t="s">
        <v>1209</v>
      </c>
      <c r="C3" s="282" t="s">
        <v>1210</v>
      </c>
      <c r="D3" s="282" t="s">
        <v>1211</v>
      </c>
      <c r="E3" s="282" t="s">
        <v>986</v>
      </c>
      <c r="F3" s="282" t="s">
        <v>1212</v>
      </c>
      <c r="G3" s="282" t="s">
        <v>1213</v>
      </c>
      <c r="H3" s="642" t="s">
        <v>1375</v>
      </c>
      <c r="I3" s="283" t="s">
        <v>1214</v>
      </c>
      <c r="J3" s="282" t="s">
        <v>1145</v>
      </c>
    </row>
    <row r="4" spans="2:10" ht="45" customHeight="1" x14ac:dyDescent="0.25">
      <c r="B4" s="289" t="s">
        <v>1376</v>
      </c>
      <c r="C4" s="289" t="s">
        <v>1377</v>
      </c>
      <c r="D4" s="290" t="s">
        <v>1378</v>
      </c>
      <c r="E4" s="290" t="s">
        <v>1379</v>
      </c>
      <c r="F4" s="289" t="s">
        <v>893</v>
      </c>
      <c r="G4" s="290" t="s">
        <v>1380</v>
      </c>
      <c r="H4" s="290" t="s">
        <v>1381</v>
      </c>
      <c r="I4" s="372"/>
      <c r="J4" s="711" t="s">
        <v>888</v>
      </c>
    </row>
    <row r="5" spans="2:10" ht="30" customHeight="1" x14ac:dyDescent="0.25">
      <c r="B5" s="289" t="s">
        <v>1382</v>
      </c>
      <c r="C5" s="289" t="s">
        <v>1383</v>
      </c>
      <c r="D5" s="290" t="s">
        <v>1384</v>
      </c>
      <c r="E5" s="290" t="s">
        <v>1385</v>
      </c>
      <c r="F5" s="289" t="s">
        <v>895</v>
      </c>
      <c r="G5" s="290" t="s">
        <v>1386</v>
      </c>
      <c r="H5" s="290"/>
      <c r="I5" s="373" t="s">
        <v>1249</v>
      </c>
      <c r="J5" s="711" t="s">
        <v>891</v>
      </c>
    </row>
    <row r="6" spans="2:10" ht="45" customHeight="1" x14ac:dyDescent="0.25">
      <c r="B6" s="289" t="s">
        <v>1387</v>
      </c>
      <c r="C6" s="289" t="s">
        <v>1388</v>
      </c>
      <c r="D6" s="290" t="s">
        <v>1389</v>
      </c>
      <c r="E6" s="290" t="s">
        <v>1390</v>
      </c>
      <c r="F6" s="289" t="s">
        <v>893</v>
      </c>
      <c r="G6" s="290" t="s">
        <v>1391</v>
      </c>
      <c r="H6" s="290" t="s">
        <v>1392</v>
      </c>
      <c r="I6" s="372"/>
      <c r="J6" s="711" t="s">
        <v>888</v>
      </c>
    </row>
    <row r="7" spans="2:10" ht="30" customHeight="1" x14ac:dyDescent="0.25">
      <c r="B7" s="289" t="s">
        <v>1393</v>
      </c>
      <c r="C7" s="289" t="s">
        <v>1388</v>
      </c>
      <c r="D7" s="290" t="s">
        <v>1389</v>
      </c>
      <c r="E7" s="290" t="s">
        <v>1394</v>
      </c>
      <c r="F7" s="289" t="s">
        <v>895</v>
      </c>
      <c r="G7" s="290" t="s">
        <v>1395</v>
      </c>
      <c r="H7" s="290" t="s">
        <v>1396</v>
      </c>
      <c r="I7" s="372"/>
      <c r="J7" s="711" t="s">
        <v>888</v>
      </c>
    </row>
    <row r="8" spans="2:10" ht="30" customHeight="1" x14ac:dyDescent="0.25">
      <c r="B8" s="431" t="s">
        <v>1397</v>
      </c>
      <c r="C8" s="431" t="s">
        <v>1161</v>
      </c>
      <c r="D8" s="432" t="s">
        <v>1291</v>
      </c>
      <c r="E8" s="432" t="s">
        <v>1398</v>
      </c>
      <c r="F8" s="431"/>
      <c r="G8" s="432"/>
      <c r="H8" s="432"/>
      <c r="I8" s="433" t="s">
        <v>1399</v>
      </c>
      <c r="J8" s="711" t="s">
        <v>888</v>
      </c>
    </row>
    <row r="9" spans="2:10" ht="30" customHeight="1" x14ac:dyDescent="0.25">
      <c r="B9" s="289" t="s">
        <v>1400</v>
      </c>
      <c r="C9" s="289" t="s">
        <v>1401</v>
      </c>
      <c r="D9" s="290" t="s">
        <v>1402</v>
      </c>
      <c r="E9" s="290" t="s">
        <v>1403</v>
      </c>
      <c r="F9" s="289" t="s">
        <v>895</v>
      </c>
      <c r="G9" s="290" t="s">
        <v>1404</v>
      </c>
      <c r="H9" s="290"/>
      <c r="I9" s="373" t="s">
        <v>1249</v>
      </c>
      <c r="J9" s="711" t="s">
        <v>891</v>
      </c>
    </row>
    <row r="10" spans="2:10" ht="51" x14ac:dyDescent="0.25">
      <c r="B10" s="289" t="s">
        <v>1405</v>
      </c>
      <c r="C10" s="289" t="s">
        <v>1406</v>
      </c>
      <c r="D10" s="290" t="s">
        <v>1407</v>
      </c>
      <c r="E10" s="290" t="s">
        <v>1408</v>
      </c>
      <c r="F10" s="289" t="s">
        <v>893</v>
      </c>
      <c r="G10" s="290" t="s">
        <v>1409</v>
      </c>
      <c r="H10" s="290"/>
      <c r="I10" s="372"/>
      <c r="J10" s="711" t="s">
        <v>888</v>
      </c>
    </row>
    <row r="11" spans="2:10" ht="51" x14ac:dyDescent="0.25">
      <c r="B11" s="289" t="s">
        <v>1410</v>
      </c>
      <c r="C11" s="289" t="s">
        <v>1411</v>
      </c>
      <c r="D11" s="290" t="s">
        <v>1412</v>
      </c>
      <c r="E11" s="290" t="s">
        <v>1413</v>
      </c>
      <c r="F11" s="289" t="s">
        <v>893</v>
      </c>
      <c r="G11" s="290" t="s">
        <v>1409</v>
      </c>
      <c r="H11" s="290"/>
      <c r="I11" s="372"/>
      <c r="J11" s="711" t="s">
        <v>888</v>
      </c>
    </row>
    <row r="12" spans="2:10" ht="51" x14ac:dyDescent="0.25">
      <c r="B12" s="289" t="s">
        <v>1414</v>
      </c>
      <c r="C12" s="289" t="s">
        <v>1411</v>
      </c>
      <c r="D12" s="290" t="s">
        <v>1412</v>
      </c>
      <c r="E12" s="290" t="s">
        <v>1415</v>
      </c>
      <c r="F12" s="289" t="s">
        <v>895</v>
      </c>
      <c r="G12" s="290" t="s">
        <v>1416</v>
      </c>
      <c r="H12" s="290"/>
      <c r="I12" s="372"/>
      <c r="J12" s="711" t="s">
        <v>888</v>
      </c>
    </row>
    <row r="13" spans="2:10" ht="60" customHeight="1" x14ac:dyDescent="0.25">
      <c r="B13" s="289" t="s">
        <v>1417</v>
      </c>
      <c r="C13" s="289" t="s">
        <v>1418</v>
      </c>
      <c r="D13" s="290" t="s">
        <v>1419</v>
      </c>
      <c r="E13" s="290" t="s">
        <v>1420</v>
      </c>
      <c r="F13" s="289" t="s">
        <v>893</v>
      </c>
      <c r="G13" s="290" t="s">
        <v>1421</v>
      </c>
      <c r="H13" s="290" t="s">
        <v>1422</v>
      </c>
      <c r="I13" s="372"/>
      <c r="J13" s="711" t="s">
        <v>888</v>
      </c>
    </row>
    <row r="14" spans="2:10" ht="60" customHeight="1" x14ac:dyDescent="0.25">
      <c r="B14" s="289" t="s">
        <v>1423</v>
      </c>
      <c r="C14" s="289" t="s">
        <v>1418</v>
      </c>
      <c r="D14" s="290" t="s">
        <v>1419</v>
      </c>
      <c r="E14" s="290" t="s">
        <v>1424</v>
      </c>
      <c r="F14" s="289" t="s">
        <v>895</v>
      </c>
      <c r="G14" s="290" t="s">
        <v>1425</v>
      </c>
      <c r="H14" s="290" t="s">
        <v>1422</v>
      </c>
      <c r="I14" s="372" t="s">
        <v>1426</v>
      </c>
      <c r="J14" s="711" t="s">
        <v>888</v>
      </c>
    </row>
    <row r="15" spans="2:10" ht="30" customHeight="1" x14ac:dyDescent="0.25">
      <c r="B15" s="289" t="s">
        <v>1427</v>
      </c>
      <c r="C15" s="289" t="s">
        <v>1428</v>
      </c>
      <c r="D15" s="290" t="s">
        <v>1429</v>
      </c>
      <c r="E15" s="290" t="s">
        <v>1430</v>
      </c>
      <c r="F15" s="289" t="s">
        <v>893</v>
      </c>
      <c r="G15" s="290" t="s">
        <v>1431</v>
      </c>
      <c r="H15" s="290"/>
      <c r="I15" s="372"/>
      <c r="J15" s="711" t="s">
        <v>888</v>
      </c>
    </row>
    <row r="16" spans="2:10" ht="30" customHeight="1" x14ac:dyDescent="0.25">
      <c r="B16" s="289" t="s">
        <v>1432</v>
      </c>
      <c r="C16" s="289" t="s">
        <v>1433</v>
      </c>
      <c r="D16" s="290" t="s">
        <v>1434</v>
      </c>
      <c r="E16" s="290" t="s">
        <v>1435</v>
      </c>
      <c r="F16" s="289" t="s">
        <v>893</v>
      </c>
      <c r="G16" s="290" t="s">
        <v>1436</v>
      </c>
      <c r="H16" s="290" t="s">
        <v>1437</v>
      </c>
      <c r="I16" s="372"/>
      <c r="J16" s="711" t="s">
        <v>888</v>
      </c>
    </row>
    <row r="17" spans="2:10" ht="30" customHeight="1" x14ac:dyDescent="0.25">
      <c r="B17" s="289" t="s">
        <v>1438</v>
      </c>
      <c r="C17" s="289" t="s">
        <v>1439</v>
      </c>
      <c r="D17" s="290" t="s">
        <v>1440</v>
      </c>
      <c r="E17" s="290" t="s">
        <v>1441</v>
      </c>
      <c r="F17" s="289" t="s">
        <v>895</v>
      </c>
      <c r="G17" s="290" t="s">
        <v>1442</v>
      </c>
      <c r="H17" s="290"/>
      <c r="I17" s="372"/>
      <c r="J17" s="711" t="s">
        <v>888</v>
      </c>
    </row>
    <row r="18" spans="2:10" ht="76.5" customHeight="1" x14ac:dyDescent="0.25">
      <c r="B18" s="289" t="s">
        <v>1443</v>
      </c>
      <c r="C18" s="289" t="s">
        <v>1444</v>
      </c>
      <c r="D18" s="290" t="s">
        <v>1445</v>
      </c>
      <c r="E18" s="290" t="s">
        <v>1446</v>
      </c>
      <c r="F18" s="289" t="s">
        <v>895</v>
      </c>
      <c r="G18" s="290" t="s">
        <v>1447</v>
      </c>
      <c r="H18" s="290"/>
      <c r="I18" s="372" t="s">
        <v>1448</v>
      </c>
      <c r="J18" s="711" t="s">
        <v>888</v>
      </c>
    </row>
    <row r="19" spans="2:10" ht="30" customHeight="1" x14ac:dyDescent="0.25">
      <c r="B19" s="289" t="s">
        <v>1449</v>
      </c>
      <c r="C19" s="289" t="s">
        <v>1450</v>
      </c>
      <c r="D19" s="290" t="s">
        <v>1451</v>
      </c>
      <c r="E19" s="290" t="s">
        <v>1452</v>
      </c>
      <c r="F19" s="289" t="s">
        <v>895</v>
      </c>
      <c r="G19" s="290" t="s">
        <v>1453</v>
      </c>
      <c r="H19" s="290"/>
      <c r="I19" s="372"/>
      <c r="J19" s="711" t="s">
        <v>888</v>
      </c>
    </row>
    <row r="20" spans="2:10" ht="66.95" customHeight="1" x14ac:dyDescent="0.25">
      <c r="B20" s="289" t="s">
        <v>1454</v>
      </c>
      <c r="C20" s="289" t="s">
        <v>1455</v>
      </c>
      <c r="D20" s="290" t="s">
        <v>1456</v>
      </c>
      <c r="E20" s="290" t="s">
        <v>1457</v>
      </c>
      <c r="F20" s="289" t="s">
        <v>893</v>
      </c>
      <c r="G20" s="290" t="s">
        <v>1458</v>
      </c>
      <c r="H20" s="290" t="s">
        <v>1459</v>
      </c>
      <c r="I20" s="372"/>
      <c r="J20" s="711" t="s">
        <v>888</v>
      </c>
    </row>
    <row r="21" spans="2:10" ht="66.95" customHeight="1" x14ac:dyDescent="0.25">
      <c r="B21" s="289" t="s">
        <v>1460</v>
      </c>
      <c r="C21" s="289" t="s">
        <v>1455</v>
      </c>
      <c r="D21" s="290" t="s">
        <v>1456</v>
      </c>
      <c r="E21" s="290" t="s">
        <v>1461</v>
      </c>
      <c r="F21" s="289" t="s">
        <v>895</v>
      </c>
      <c r="G21" s="290" t="s">
        <v>1462</v>
      </c>
      <c r="H21" s="290" t="s">
        <v>1459</v>
      </c>
      <c r="I21" s="372" t="s">
        <v>1426</v>
      </c>
      <c r="J21" s="711" t="s">
        <v>888</v>
      </c>
    </row>
    <row r="22" spans="2:10" ht="30" customHeight="1" x14ac:dyDescent="0.25">
      <c r="B22" s="289" t="s">
        <v>1463</v>
      </c>
      <c r="C22" s="289" t="s">
        <v>1464</v>
      </c>
      <c r="D22" s="290" t="s">
        <v>1465</v>
      </c>
      <c r="E22" s="290" t="s">
        <v>1466</v>
      </c>
      <c r="F22" s="289" t="s">
        <v>895</v>
      </c>
      <c r="G22" s="290" t="s">
        <v>1467</v>
      </c>
      <c r="H22" s="290"/>
      <c r="I22" s="372"/>
      <c r="J22" s="711" t="s">
        <v>888</v>
      </c>
    </row>
    <row r="23" spans="2:10" ht="30" customHeight="1" x14ac:dyDescent="0.25">
      <c r="B23" s="289" t="s">
        <v>1468</v>
      </c>
      <c r="C23" s="289" t="s">
        <v>1469</v>
      </c>
      <c r="D23" s="290" t="s">
        <v>1470</v>
      </c>
      <c r="E23" s="290" t="s">
        <v>1471</v>
      </c>
      <c r="F23" s="289" t="s">
        <v>895</v>
      </c>
      <c r="G23" s="290" t="s">
        <v>1472</v>
      </c>
      <c r="H23" s="290"/>
      <c r="I23" s="372"/>
      <c r="J23" s="711" t="s">
        <v>888</v>
      </c>
    </row>
    <row r="24" spans="2:10" ht="30" customHeight="1" x14ac:dyDescent="0.25">
      <c r="B24" s="289" t="s">
        <v>1473</v>
      </c>
      <c r="C24" s="289" t="s">
        <v>1474</v>
      </c>
      <c r="D24" s="290" t="s">
        <v>1475</v>
      </c>
      <c r="E24" s="290" t="s">
        <v>1476</v>
      </c>
      <c r="F24" s="289" t="s">
        <v>895</v>
      </c>
      <c r="G24" s="290" t="s">
        <v>1477</v>
      </c>
      <c r="H24" s="290"/>
      <c r="I24" s="372"/>
      <c r="J24" s="711" t="s">
        <v>888</v>
      </c>
    </row>
    <row r="25" spans="2:10" ht="30" customHeight="1" x14ac:dyDescent="0.25">
      <c r="B25" s="289" t="s">
        <v>1478</v>
      </c>
      <c r="C25" s="289" t="s">
        <v>1479</v>
      </c>
      <c r="D25" s="290" t="s">
        <v>1480</v>
      </c>
      <c r="E25" s="290" t="s">
        <v>1481</v>
      </c>
      <c r="F25" s="289" t="s">
        <v>895</v>
      </c>
      <c r="G25" s="290" t="s">
        <v>1482</v>
      </c>
      <c r="H25" s="290"/>
      <c r="I25" s="372"/>
      <c r="J25" s="711" t="s">
        <v>888</v>
      </c>
    </row>
    <row r="26" spans="2:10" ht="45" customHeight="1" x14ac:dyDescent="0.25">
      <c r="B26" s="289" t="s">
        <v>1483</v>
      </c>
      <c r="C26" s="289" t="s">
        <v>1484</v>
      </c>
      <c r="D26" s="290" t="s">
        <v>1485</v>
      </c>
      <c r="E26" s="290" t="s">
        <v>1486</v>
      </c>
      <c r="F26" s="289" t="s">
        <v>895</v>
      </c>
      <c r="G26" s="290" t="s">
        <v>1487</v>
      </c>
      <c r="H26" s="290" t="s">
        <v>1488</v>
      </c>
      <c r="I26" s="372"/>
      <c r="J26" s="711" t="s">
        <v>888</v>
      </c>
    </row>
    <row r="27" spans="2:10" ht="45" customHeight="1" x14ac:dyDescent="0.25">
      <c r="B27" s="289" t="s">
        <v>1489</v>
      </c>
      <c r="C27" s="289" t="s">
        <v>1490</v>
      </c>
      <c r="D27" s="290" t="s">
        <v>1491</v>
      </c>
      <c r="E27" s="290" t="s">
        <v>1492</v>
      </c>
      <c r="F27" s="289" t="s">
        <v>895</v>
      </c>
      <c r="G27" s="290" t="s">
        <v>1493</v>
      </c>
      <c r="H27" s="290" t="s">
        <v>1494</v>
      </c>
      <c r="I27" s="372"/>
      <c r="J27" s="711" t="s">
        <v>888</v>
      </c>
    </row>
    <row r="28" spans="2:10" ht="45" customHeight="1" x14ac:dyDescent="0.25">
      <c r="B28" s="289" t="s">
        <v>1495</v>
      </c>
      <c r="C28" s="289" t="s">
        <v>1496</v>
      </c>
      <c r="D28" s="290" t="s">
        <v>1497</v>
      </c>
      <c r="E28" s="290" t="s">
        <v>1498</v>
      </c>
      <c r="F28" s="289" t="s">
        <v>895</v>
      </c>
      <c r="G28" s="290" t="s">
        <v>1499</v>
      </c>
      <c r="H28" s="290" t="s">
        <v>1500</v>
      </c>
      <c r="I28" s="372"/>
      <c r="J28" s="711" t="s">
        <v>888</v>
      </c>
    </row>
    <row r="29" spans="2:10" ht="45" customHeight="1" x14ac:dyDescent="0.25">
      <c r="B29" s="289" t="s">
        <v>1501</v>
      </c>
      <c r="C29" s="289" t="s">
        <v>1502</v>
      </c>
      <c r="D29" s="290" t="s">
        <v>1503</v>
      </c>
      <c r="E29" s="290" t="s">
        <v>1504</v>
      </c>
      <c r="F29" s="289" t="s">
        <v>895</v>
      </c>
      <c r="G29" s="290" t="s">
        <v>1505</v>
      </c>
      <c r="H29" s="290" t="s">
        <v>1506</v>
      </c>
      <c r="I29" s="372"/>
      <c r="J29" s="711" t="s">
        <v>888</v>
      </c>
    </row>
    <row r="30" spans="2:10" ht="51" x14ac:dyDescent="0.25">
      <c r="B30" s="289" t="s">
        <v>1507</v>
      </c>
      <c r="C30" s="289" t="s">
        <v>1508</v>
      </c>
      <c r="D30" s="290" t="s">
        <v>1509</v>
      </c>
      <c r="E30" s="290" t="s">
        <v>1510</v>
      </c>
      <c r="F30" s="289" t="s">
        <v>893</v>
      </c>
      <c r="G30" s="290" t="s">
        <v>1511</v>
      </c>
      <c r="H30" s="290" t="s">
        <v>1512</v>
      </c>
      <c r="I30" s="372"/>
      <c r="J30" s="711" t="s">
        <v>888</v>
      </c>
    </row>
    <row r="31" spans="2:10" ht="60" customHeight="1" x14ac:dyDescent="0.25">
      <c r="B31" s="289" t="s">
        <v>1513</v>
      </c>
      <c r="C31" s="289" t="s">
        <v>1508</v>
      </c>
      <c r="D31" s="290" t="s">
        <v>1509</v>
      </c>
      <c r="E31" s="290" t="s">
        <v>1514</v>
      </c>
      <c r="F31" s="289" t="s">
        <v>895</v>
      </c>
      <c r="G31" s="290" t="s">
        <v>1515</v>
      </c>
      <c r="H31" s="290" t="s">
        <v>1512</v>
      </c>
      <c r="I31" s="372" t="s">
        <v>1426</v>
      </c>
      <c r="J31" s="711" t="s">
        <v>888</v>
      </c>
    </row>
    <row r="32" spans="2:10" ht="30" customHeight="1" x14ac:dyDescent="0.25">
      <c r="B32" s="289" t="s">
        <v>1516</v>
      </c>
      <c r="C32" s="289" t="s">
        <v>1517</v>
      </c>
      <c r="D32" s="290" t="s">
        <v>1518</v>
      </c>
      <c r="E32" s="290" t="s">
        <v>1519</v>
      </c>
      <c r="F32" s="289" t="s">
        <v>893</v>
      </c>
      <c r="G32" s="290" t="s">
        <v>1520</v>
      </c>
      <c r="H32" s="290"/>
      <c r="I32" s="372"/>
      <c r="J32" s="711" t="s">
        <v>888</v>
      </c>
    </row>
    <row r="33" spans="2:10" ht="30" customHeight="1" x14ac:dyDescent="0.25">
      <c r="B33" s="289" t="s">
        <v>1521</v>
      </c>
      <c r="C33" s="289" t="s">
        <v>1522</v>
      </c>
      <c r="D33" s="290" t="s">
        <v>1523</v>
      </c>
      <c r="E33" s="290" t="s">
        <v>1524</v>
      </c>
      <c r="F33" s="289" t="s">
        <v>893</v>
      </c>
      <c r="G33" s="290" t="s">
        <v>1525</v>
      </c>
      <c r="H33" s="290" t="s">
        <v>1526</v>
      </c>
      <c r="I33" s="372"/>
      <c r="J33" s="711" t="s">
        <v>888</v>
      </c>
    </row>
    <row r="34" spans="2:10" ht="30" customHeight="1" x14ac:dyDescent="0.25">
      <c r="B34" s="289" t="s">
        <v>1527</v>
      </c>
      <c r="C34" s="289" t="s">
        <v>1528</v>
      </c>
      <c r="D34" s="290" t="s">
        <v>1529</v>
      </c>
      <c r="E34" s="290" t="s">
        <v>1530</v>
      </c>
      <c r="F34" s="289" t="s">
        <v>895</v>
      </c>
      <c r="G34" s="290" t="s">
        <v>1531</v>
      </c>
      <c r="H34" s="290"/>
      <c r="I34" s="372"/>
      <c r="J34" s="711" t="s">
        <v>888</v>
      </c>
    </row>
    <row r="35" spans="2:10" ht="38.25" x14ac:dyDescent="0.25">
      <c r="B35" s="289" t="s">
        <v>1532</v>
      </c>
      <c r="C35" s="289" t="s">
        <v>1528</v>
      </c>
      <c r="D35" s="290" t="s">
        <v>1529</v>
      </c>
      <c r="E35" s="290" t="s">
        <v>1533</v>
      </c>
      <c r="F35" s="289" t="s">
        <v>895</v>
      </c>
      <c r="G35" s="290" t="s">
        <v>1534</v>
      </c>
      <c r="H35" s="290" t="s">
        <v>1535</v>
      </c>
      <c r="I35" s="372"/>
      <c r="J35" s="711" t="s">
        <v>888</v>
      </c>
    </row>
    <row r="36" spans="2:10" ht="30" customHeight="1" x14ac:dyDescent="0.25">
      <c r="B36" s="289" t="s">
        <v>1536</v>
      </c>
      <c r="C36" s="289" t="s">
        <v>1537</v>
      </c>
      <c r="D36" s="290" t="s">
        <v>1538</v>
      </c>
      <c r="E36" s="290" t="s">
        <v>1539</v>
      </c>
      <c r="F36" s="289" t="s">
        <v>895</v>
      </c>
      <c r="G36" s="290" t="s">
        <v>1540</v>
      </c>
      <c r="H36" s="290"/>
      <c r="I36" s="372"/>
      <c r="J36" s="711" t="s">
        <v>888</v>
      </c>
    </row>
    <row r="37" spans="2:10" ht="45" customHeight="1" x14ac:dyDescent="0.25">
      <c r="B37" s="289" t="s">
        <v>1541</v>
      </c>
      <c r="C37" s="289" t="s">
        <v>1537</v>
      </c>
      <c r="D37" s="290" t="s">
        <v>1538</v>
      </c>
      <c r="E37" s="290" t="s">
        <v>1542</v>
      </c>
      <c r="F37" s="289" t="s">
        <v>895</v>
      </c>
      <c r="G37" s="290" t="s">
        <v>1543</v>
      </c>
      <c r="H37" s="290" t="s">
        <v>1544</v>
      </c>
      <c r="I37" s="372"/>
      <c r="J37" s="711" t="s">
        <v>888</v>
      </c>
    </row>
    <row r="38" spans="2:10" ht="60" customHeight="1" x14ac:dyDescent="0.25">
      <c r="B38" s="289" t="s">
        <v>1545</v>
      </c>
      <c r="C38" s="289" t="s">
        <v>1546</v>
      </c>
      <c r="D38" s="290" t="s">
        <v>1547</v>
      </c>
      <c r="E38" s="290" t="s">
        <v>1548</v>
      </c>
      <c r="F38" s="289" t="s">
        <v>893</v>
      </c>
      <c r="G38" s="290" t="s">
        <v>1549</v>
      </c>
      <c r="H38" s="290" t="s">
        <v>1550</v>
      </c>
      <c r="I38" s="372"/>
      <c r="J38" s="711" t="s">
        <v>888</v>
      </c>
    </row>
    <row r="39" spans="2:10" ht="60" customHeight="1" x14ac:dyDescent="0.25">
      <c r="B39" s="289" t="s">
        <v>1551</v>
      </c>
      <c r="C39" s="289" t="s">
        <v>1546</v>
      </c>
      <c r="D39" s="290" t="s">
        <v>1547</v>
      </c>
      <c r="E39" s="290" t="s">
        <v>1552</v>
      </c>
      <c r="F39" s="289" t="s">
        <v>895</v>
      </c>
      <c r="G39" s="290" t="s">
        <v>1553</v>
      </c>
      <c r="H39" s="290" t="s">
        <v>1550</v>
      </c>
      <c r="I39" s="372" t="s">
        <v>1426</v>
      </c>
      <c r="J39" s="711" t="s">
        <v>888</v>
      </c>
    </row>
    <row r="40" spans="2:10" ht="30" customHeight="1" x14ac:dyDescent="0.25">
      <c r="B40" s="289" t="s">
        <v>1554</v>
      </c>
      <c r="C40" s="289" t="s">
        <v>1555</v>
      </c>
      <c r="D40" s="290" t="s">
        <v>1556</v>
      </c>
      <c r="E40" s="290" t="s">
        <v>1557</v>
      </c>
      <c r="F40" s="289" t="s">
        <v>895</v>
      </c>
      <c r="G40" s="290" t="s">
        <v>1558</v>
      </c>
      <c r="H40" s="290"/>
      <c r="I40" s="372"/>
      <c r="J40" s="711" t="s">
        <v>888</v>
      </c>
    </row>
    <row r="41" spans="2:10" ht="45" customHeight="1" x14ac:dyDescent="0.25">
      <c r="B41" s="289" t="s">
        <v>1559</v>
      </c>
      <c r="C41" s="289" t="s">
        <v>1555</v>
      </c>
      <c r="D41" s="290" t="s">
        <v>1556</v>
      </c>
      <c r="E41" s="290" t="s">
        <v>1560</v>
      </c>
      <c r="F41" s="289" t="s">
        <v>895</v>
      </c>
      <c r="G41" s="290" t="s">
        <v>1561</v>
      </c>
      <c r="H41" s="290" t="s">
        <v>1562</v>
      </c>
      <c r="I41" s="372"/>
      <c r="J41" s="711" t="s">
        <v>888</v>
      </c>
    </row>
    <row r="42" spans="2:10" ht="30" customHeight="1" x14ac:dyDescent="0.25">
      <c r="B42" s="289" t="s">
        <v>1563</v>
      </c>
      <c r="C42" s="289" t="s">
        <v>1564</v>
      </c>
      <c r="D42" s="290" t="s">
        <v>1565</v>
      </c>
      <c r="E42" s="290" t="s">
        <v>1566</v>
      </c>
      <c r="F42" s="289" t="s">
        <v>895</v>
      </c>
      <c r="G42" s="290" t="s">
        <v>1567</v>
      </c>
      <c r="H42" s="290"/>
      <c r="I42" s="372"/>
      <c r="J42" s="711" t="s">
        <v>888</v>
      </c>
    </row>
    <row r="43" spans="2:10" ht="45" customHeight="1" x14ac:dyDescent="0.25">
      <c r="B43" s="289" t="s">
        <v>1568</v>
      </c>
      <c r="C43" s="289" t="s">
        <v>1564</v>
      </c>
      <c r="D43" s="290" t="s">
        <v>1565</v>
      </c>
      <c r="E43" s="290" t="s">
        <v>1569</v>
      </c>
      <c r="F43" s="289" t="s">
        <v>895</v>
      </c>
      <c r="G43" s="290" t="s">
        <v>1570</v>
      </c>
      <c r="H43" s="290" t="s">
        <v>1571</v>
      </c>
      <c r="I43" s="372"/>
      <c r="J43" s="711" t="s">
        <v>888</v>
      </c>
    </row>
    <row r="44" spans="2:10" ht="30" customHeight="1" x14ac:dyDescent="0.25">
      <c r="B44" s="289" t="s">
        <v>1572</v>
      </c>
      <c r="C44" s="289" t="s">
        <v>1573</v>
      </c>
      <c r="D44" s="290" t="s">
        <v>1574</v>
      </c>
      <c r="E44" s="290" t="s">
        <v>1575</v>
      </c>
      <c r="F44" s="289" t="s">
        <v>895</v>
      </c>
      <c r="G44" s="290" t="s">
        <v>1576</v>
      </c>
      <c r="H44" s="290"/>
      <c r="I44" s="372"/>
      <c r="J44" s="711" t="s">
        <v>888</v>
      </c>
    </row>
    <row r="45" spans="2:10" ht="45" customHeight="1" x14ac:dyDescent="0.25">
      <c r="B45" s="289" t="s">
        <v>1577</v>
      </c>
      <c r="C45" s="289" t="s">
        <v>1573</v>
      </c>
      <c r="D45" s="290" t="s">
        <v>1574</v>
      </c>
      <c r="E45" s="290" t="s">
        <v>1578</v>
      </c>
      <c r="F45" s="289" t="s">
        <v>895</v>
      </c>
      <c r="G45" s="290" t="s">
        <v>1579</v>
      </c>
      <c r="H45" s="290" t="s">
        <v>1580</v>
      </c>
      <c r="I45" s="372"/>
      <c r="J45" s="711" t="s">
        <v>888</v>
      </c>
    </row>
    <row r="46" spans="2:10" ht="30" customHeight="1" x14ac:dyDescent="0.25">
      <c r="B46" s="289" t="s">
        <v>1581</v>
      </c>
      <c r="C46" s="289" t="s">
        <v>1582</v>
      </c>
      <c r="D46" s="290" t="s">
        <v>1583</v>
      </c>
      <c r="E46" s="290" t="s">
        <v>1584</v>
      </c>
      <c r="F46" s="289" t="s">
        <v>895</v>
      </c>
      <c r="G46" s="290" t="s">
        <v>1585</v>
      </c>
      <c r="H46" s="290"/>
      <c r="I46" s="372"/>
      <c r="J46" s="711" t="s">
        <v>888</v>
      </c>
    </row>
    <row r="47" spans="2:10" ht="45" customHeight="1" x14ac:dyDescent="0.25">
      <c r="B47" s="289" t="s">
        <v>1586</v>
      </c>
      <c r="C47" s="289" t="s">
        <v>1582</v>
      </c>
      <c r="D47" s="290" t="s">
        <v>1583</v>
      </c>
      <c r="E47" s="290" t="s">
        <v>1587</v>
      </c>
      <c r="F47" s="289" t="s">
        <v>895</v>
      </c>
      <c r="G47" s="290" t="s">
        <v>1588</v>
      </c>
      <c r="H47" s="290" t="s">
        <v>1589</v>
      </c>
      <c r="I47" s="372"/>
      <c r="J47" s="711" t="s">
        <v>888</v>
      </c>
    </row>
    <row r="48" spans="2:10" ht="45" customHeight="1" x14ac:dyDescent="0.25">
      <c r="B48" s="289" t="s">
        <v>1590</v>
      </c>
      <c r="C48" s="289" t="s">
        <v>1591</v>
      </c>
      <c r="D48" s="290" t="s">
        <v>1592</v>
      </c>
      <c r="E48" s="290" t="s">
        <v>1593</v>
      </c>
      <c r="F48" s="289" t="s">
        <v>895</v>
      </c>
      <c r="G48" s="290" t="s">
        <v>1594</v>
      </c>
      <c r="H48" s="290" t="s">
        <v>1595</v>
      </c>
      <c r="I48" s="372"/>
      <c r="J48" s="711" t="s">
        <v>888</v>
      </c>
    </row>
    <row r="49" spans="2:10" ht="45" customHeight="1" x14ac:dyDescent="0.25">
      <c r="B49" s="289" t="s">
        <v>1596</v>
      </c>
      <c r="C49" s="289" t="s">
        <v>1591</v>
      </c>
      <c r="D49" s="290" t="s">
        <v>1592</v>
      </c>
      <c r="E49" s="290" t="s">
        <v>1597</v>
      </c>
      <c r="F49" s="289" t="s">
        <v>895</v>
      </c>
      <c r="G49" s="290" t="s">
        <v>1598</v>
      </c>
      <c r="H49" s="290" t="s">
        <v>1599</v>
      </c>
      <c r="I49" s="372"/>
      <c r="J49" s="711" t="s">
        <v>888</v>
      </c>
    </row>
    <row r="50" spans="2:10" ht="45" customHeight="1" x14ac:dyDescent="0.25">
      <c r="B50" s="289" t="s">
        <v>1600</v>
      </c>
      <c r="C50" s="289" t="s">
        <v>1601</v>
      </c>
      <c r="D50" s="290" t="s">
        <v>1602</v>
      </c>
      <c r="E50" s="290" t="s">
        <v>1603</v>
      </c>
      <c r="F50" s="289" t="s">
        <v>895</v>
      </c>
      <c r="G50" s="290" t="s">
        <v>1604</v>
      </c>
      <c r="H50" s="290" t="s">
        <v>1605</v>
      </c>
      <c r="I50" s="372"/>
      <c r="J50" s="711" t="s">
        <v>888</v>
      </c>
    </row>
    <row r="51" spans="2:10" ht="45" customHeight="1" x14ac:dyDescent="0.25">
      <c r="B51" s="289" t="s">
        <v>1606</v>
      </c>
      <c r="C51" s="289" t="s">
        <v>1601</v>
      </c>
      <c r="D51" s="290" t="s">
        <v>1602</v>
      </c>
      <c r="E51" s="290" t="s">
        <v>1607</v>
      </c>
      <c r="F51" s="289" t="s">
        <v>895</v>
      </c>
      <c r="G51" s="290" t="s">
        <v>1608</v>
      </c>
      <c r="H51" s="290" t="s">
        <v>1609</v>
      </c>
      <c r="I51" s="372"/>
      <c r="J51" s="711" t="s">
        <v>888</v>
      </c>
    </row>
    <row r="52" spans="2:10" ht="45" customHeight="1" x14ac:dyDescent="0.25">
      <c r="B52" s="289" t="s">
        <v>1610</v>
      </c>
      <c r="C52" s="289" t="s">
        <v>1611</v>
      </c>
      <c r="D52" s="290" t="s">
        <v>1612</v>
      </c>
      <c r="E52" s="290" t="s">
        <v>1613</v>
      </c>
      <c r="F52" s="289" t="s">
        <v>895</v>
      </c>
      <c r="G52" s="290" t="s">
        <v>1614</v>
      </c>
      <c r="H52" s="290" t="s">
        <v>1615</v>
      </c>
      <c r="I52" s="372"/>
      <c r="J52" s="711" t="s">
        <v>888</v>
      </c>
    </row>
    <row r="53" spans="2:10" ht="45" customHeight="1" x14ac:dyDescent="0.25">
      <c r="B53" s="289" t="s">
        <v>1616</v>
      </c>
      <c r="C53" s="289" t="s">
        <v>1611</v>
      </c>
      <c r="D53" s="290" t="s">
        <v>1612</v>
      </c>
      <c r="E53" s="290" t="s">
        <v>1617</v>
      </c>
      <c r="F53" s="289" t="s">
        <v>895</v>
      </c>
      <c r="G53" s="290" t="s">
        <v>1618</v>
      </c>
      <c r="H53" s="290" t="s">
        <v>1619</v>
      </c>
      <c r="I53" s="372"/>
      <c r="J53" s="711" t="s">
        <v>888</v>
      </c>
    </row>
    <row r="54" spans="2:10" ht="45" customHeight="1" x14ac:dyDescent="0.25">
      <c r="B54" s="289" t="s">
        <v>1620</v>
      </c>
      <c r="C54" s="289" t="s">
        <v>1621</v>
      </c>
      <c r="D54" s="290" t="s">
        <v>1622</v>
      </c>
      <c r="E54" s="290" t="s">
        <v>1623</v>
      </c>
      <c r="F54" s="289" t="s">
        <v>895</v>
      </c>
      <c r="G54" s="290" t="s">
        <v>1624</v>
      </c>
      <c r="H54" s="290" t="s">
        <v>1625</v>
      </c>
      <c r="I54" s="372"/>
      <c r="J54" s="711" t="s">
        <v>888</v>
      </c>
    </row>
    <row r="55" spans="2:10" ht="45" customHeight="1" x14ac:dyDescent="0.25">
      <c r="B55" s="289" t="s">
        <v>1626</v>
      </c>
      <c r="C55" s="289" t="s">
        <v>1621</v>
      </c>
      <c r="D55" s="290" t="s">
        <v>1622</v>
      </c>
      <c r="E55" s="290" t="s">
        <v>1627</v>
      </c>
      <c r="F55" s="289" t="s">
        <v>895</v>
      </c>
      <c r="G55" s="290" t="s">
        <v>1628</v>
      </c>
      <c r="H55" s="290" t="s">
        <v>1629</v>
      </c>
      <c r="I55" s="372"/>
      <c r="J55" s="711" t="s">
        <v>888</v>
      </c>
    </row>
  </sheetData>
  <mergeCells count="1">
    <mergeCell ref="B2:J2"/>
  </mergeCells>
  <conditionalFormatting sqref="F1 F3:F4 F6:F8 F10:F1001">
    <cfRule type="cellIs" dxfId="1081" priority="18" stopIfTrue="1" operator="equal">
      <formula>"Validation"</formula>
    </cfRule>
    <cfRule type="cellIs" dxfId="1080" priority="19" operator="equal">
      <formula>"Pre-populated"</formula>
    </cfRule>
  </conditionalFormatting>
  <conditionalFormatting sqref="J1 J3:J4 J6:J8 J10:J1001">
    <cfRule type="cellIs" dxfId="1079" priority="20" operator="equal">
      <formula>"Updated"</formula>
    </cfRule>
    <cfRule type="cellIs" dxfId="1078" priority="21" operator="equal">
      <formula>"New"</formula>
    </cfRule>
  </conditionalFormatting>
  <conditionalFormatting sqref="C1:I1 B3:I4 B8:H8 B26:D26 B55:D55 B56:I1001 B6:I7 F26:I26 F55:I55 B10:I25 B27:I54">
    <cfRule type="expression" dxfId="1077" priority="22">
      <formula>OR($J1="New",$J1="Updated")</formula>
    </cfRule>
  </conditionalFormatting>
  <conditionalFormatting sqref="B1">
    <cfRule type="expression" dxfId="1076" priority="16">
      <formula>OR($J1="New",$J1="Updated")</formula>
    </cfRule>
  </conditionalFormatting>
  <conditionalFormatting sqref="I8">
    <cfRule type="expression" dxfId="1075" priority="15">
      <formula>OR($J8="New",$J8="Updated")</formula>
    </cfRule>
  </conditionalFormatting>
  <conditionalFormatting sqref="E26">
    <cfRule type="expression" dxfId="1074" priority="14">
      <formula>OR($J26="New",$J26="Updated")</formula>
    </cfRule>
  </conditionalFormatting>
  <conditionalFormatting sqref="E55">
    <cfRule type="expression" dxfId="1073" priority="13">
      <formula>OR($J55="New",$J55="Updated")</formula>
    </cfRule>
  </conditionalFormatting>
  <conditionalFormatting sqref="F5">
    <cfRule type="cellIs" dxfId="1072" priority="8" stopIfTrue="1" operator="equal">
      <formula>"Validation"</formula>
    </cfRule>
    <cfRule type="cellIs" dxfId="1071" priority="9" operator="equal">
      <formula>"Pre-populated"</formula>
    </cfRule>
  </conditionalFormatting>
  <conditionalFormatting sqref="J5">
    <cfRule type="cellIs" dxfId="1070" priority="10" operator="equal">
      <formula>"Updated"</formula>
    </cfRule>
    <cfRule type="cellIs" dxfId="1069" priority="11" operator="equal">
      <formula>"New"</formula>
    </cfRule>
  </conditionalFormatting>
  <conditionalFormatting sqref="B5:I5">
    <cfRule type="expression" dxfId="1068" priority="12">
      <formula>OR($J5="New",$J5="Updated")</formula>
    </cfRule>
  </conditionalFormatting>
  <conditionalFormatting sqref="F9">
    <cfRule type="cellIs" dxfId="1067" priority="3" stopIfTrue="1" operator="equal">
      <formula>"Validation"</formula>
    </cfRule>
    <cfRule type="cellIs" dxfId="1066" priority="4" operator="equal">
      <formula>"Pre-populated"</formula>
    </cfRule>
  </conditionalFormatting>
  <conditionalFormatting sqref="J9">
    <cfRule type="cellIs" dxfId="1065" priority="5" operator="equal">
      <formula>"Updated"</formula>
    </cfRule>
    <cfRule type="cellIs" dxfId="1064" priority="6" operator="equal">
      <formula>"New"</formula>
    </cfRule>
  </conditionalFormatting>
  <conditionalFormatting sqref="D9:I9">
    <cfRule type="expression" dxfId="1063" priority="7">
      <formula>OR($J9="New",$J9="Updated")</formula>
    </cfRule>
  </conditionalFormatting>
  <conditionalFormatting sqref="B9">
    <cfRule type="expression" dxfId="1062" priority="2">
      <formula>OR($J9="New",$J9="Updated")</formula>
    </cfRule>
  </conditionalFormatting>
  <conditionalFormatting sqref="C9">
    <cfRule type="expression" dxfId="1061" priority="1">
      <formula>OR($J9="New",$J9="Updated")</formula>
    </cfRule>
  </conditionalFormatting>
  <pageMargins left="0.70866141732283472" right="0.70866141732283472" top="0.74803149606299213" bottom="0.74803149606299213" header="0.31496062992125984" footer="0.31496062992125984"/>
  <pageSetup paperSize="9" scale="71"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2858D95-DF88-41E0-9FF9-1FB94EF32FDA}">
          <x14:formula1>
            <xm:f>RS_ValueSource!$E$41:$E$43</xm:f>
          </x14:formula1>
          <xm:sqref>F4</xm:sqref>
        </x14:dataValidation>
        <x14:dataValidation type="list" allowBlank="1" showInputMessage="1" showErrorMessage="1" xr:uid="{9412B770-0153-49A6-8378-CFF8D0877535}">
          <x14:formula1>
            <xm:f>RS_ValueSource!$E$38:$E$40</xm:f>
          </x14:formula1>
          <xm:sqref>J4:J55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O15"/>
  <sheetViews>
    <sheetView showGridLines="0" zoomScale="90" zoomScaleNormal="90" workbookViewId="0"/>
  </sheetViews>
  <sheetFormatPr defaultColWidth="10.42578125" defaultRowHeight="16.5" x14ac:dyDescent="0.3"/>
  <cols>
    <col min="1" max="1" width="2" style="15" customWidth="1"/>
    <col min="2" max="2" width="2.5703125" style="15" customWidth="1"/>
    <col min="3" max="3" width="3.140625" style="15" customWidth="1"/>
    <col min="4" max="4" width="0" style="15" hidden="1" customWidth="1"/>
    <col min="5" max="5" width="3.7109375" style="15" customWidth="1"/>
    <col min="6" max="6" width="47.140625" style="15" customWidth="1"/>
    <col min="7" max="14" width="18" style="15" customWidth="1"/>
    <col min="15" max="15" width="7.7109375" style="15" customWidth="1"/>
    <col min="16" max="16384" width="10.42578125" style="15"/>
  </cols>
  <sheetData>
    <row r="1" spans="1:15" x14ac:dyDescent="0.3">
      <c r="A1" s="3"/>
    </row>
    <row r="2" spans="1:15" x14ac:dyDescent="0.3">
      <c r="A2" s="3"/>
    </row>
    <row r="3" spans="1:15" ht="15" customHeight="1" x14ac:dyDescent="0.3"/>
    <row r="4" spans="1:15" s="79" customFormat="1" ht="25.5" customHeight="1" x14ac:dyDescent="0.5">
      <c r="A4" s="15"/>
      <c r="B4" s="80"/>
      <c r="C4" s="80" t="s">
        <v>1139</v>
      </c>
      <c r="D4" s="80"/>
      <c r="E4" s="80"/>
      <c r="F4" s="80"/>
      <c r="G4" s="80"/>
      <c r="H4" s="80"/>
      <c r="I4" s="80"/>
      <c r="J4" s="80"/>
      <c r="K4" s="80"/>
      <c r="L4" s="80"/>
      <c r="M4" s="51"/>
      <c r="N4" s="784" t="s">
        <v>1170</v>
      </c>
      <c r="O4" s="7"/>
    </row>
    <row r="5" spans="1:15" ht="20.25" x14ac:dyDescent="0.3">
      <c r="G5" s="81"/>
    </row>
    <row r="6" spans="1:15" ht="25.5" x14ac:dyDescent="0.5">
      <c r="A6" s="79"/>
      <c r="B6" s="79"/>
      <c r="C6" s="82"/>
      <c r="D6" s="79"/>
      <c r="E6" s="780" t="s">
        <v>1630</v>
      </c>
      <c r="F6" s="97"/>
      <c r="G6" s="780"/>
      <c r="H6" s="5"/>
      <c r="I6" s="5"/>
      <c r="J6" s="5"/>
      <c r="K6" s="5"/>
      <c r="L6" s="5"/>
      <c r="M6" s="5"/>
      <c r="N6" s="5"/>
      <c r="O6" s="79"/>
    </row>
    <row r="7" spans="1:15" x14ac:dyDescent="0.3">
      <c r="F7" s="3"/>
    </row>
    <row r="8" spans="1:15" ht="15.95" customHeight="1" x14ac:dyDescent="0.3">
      <c r="C8" s="53"/>
      <c r="E8" s="895" t="s">
        <v>1631</v>
      </c>
      <c r="F8" s="895"/>
      <c r="G8" s="895"/>
      <c r="H8" s="895"/>
      <c r="I8" s="895"/>
      <c r="J8" s="895"/>
      <c r="K8" s="895"/>
      <c r="L8" s="895"/>
      <c r="M8" s="895"/>
      <c r="N8" s="895"/>
    </row>
    <row r="9" spans="1:15" ht="19.5" customHeight="1" x14ac:dyDescent="0.3">
      <c r="A9" s="3"/>
      <c r="B9" s="76"/>
      <c r="C9" s="76"/>
      <c r="E9" s="895"/>
      <c r="F9" s="895"/>
      <c r="G9" s="895"/>
      <c r="H9" s="895"/>
      <c r="I9" s="895"/>
      <c r="J9" s="895"/>
      <c r="K9" s="895"/>
      <c r="L9" s="895"/>
      <c r="M9" s="895"/>
      <c r="N9" s="895"/>
    </row>
    <row r="10" spans="1:15" ht="15.95" customHeight="1" x14ac:dyDescent="0.3">
      <c r="A10" s="3"/>
      <c r="B10" s="78"/>
      <c r="C10" s="78"/>
    </row>
    <row r="11" spans="1:15" ht="15.95" customHeight="1" x14ac:dyDescent="0.3">
      <c r="B11" s="78"/>
      <c r="C11" s="78"/>
      <c r="E11" s="889"/>
      <c r="F11" s="890"/>
      <c r="G11" s="886" t="s">
        <v>1632</v>
      </c>
      <c r="H11" s="887"/>
      <c r="I11" s="887"/>
      <c r="J11" s="887"/>
      <c r="K11" s="887"/>
      <c r="L11" s="887"/>
      <c r="M11" s="887"/>
      <c r="N11" s="888"/>
    </row>
    <row r="12" spans="1:15" ht="36" customHeight="1" x14ac:dyDescent="0.3">
      <c r="B12" s="78"/>
      <c r="C12" s="78"/>
      <c r="E12" s="891"/>
      <c r="F12" s="892"/>
      <c r="G12" s="83" t="s">
        <v>1633</v>
      </c>
      <c r="H12" s="83" t="s">
        <v>1634</v>
      </c>
      <c r="I12" s="83" t="s">
        <v>1635</v>
      </c>
      <c r="J12" s="83" t="s">
        <v>1636</v>
      </c>
      <c r="K12" s="83" t="s">
        <v>1637</v>
      </c>
      <c r="L12" s="83" t="s">
        <v>1638</v>
      </c>
      <c r="M12" s="83" t="s">
        <v>1639</v>
      </c>
      <c r="N12" s="84" t="s">
        <v>1640</v>
      </c>
    </row>
    <row r="13" spans="1:15" ht="36" customHeight="1" x14ac:dyDescent="0.3">
      <c r="B13" s="78"/>
      <c r="C13" s="85"/>
      <c r="E13" s="893"/>
      <c r="F13" s="894"/>
      <c r="G13" s="86" t="s">
        <v>1286</v>
      </c>
      <c r="H13" s="86" t="s">
        <v>1287</v>
      </c>
      <c r="I13" s="86" t="s">
        <v>1308</v>
      </c>
      <c r="J13" s="86" t="s">
        <v>1309</v>
      </c>
      <c r="K13" s="86" t="s">
        <v>1310</v>
      </c>
      <c r="L13" s="86" t="s">
        <v>1311</v>
      </c>
      <c r="M13" s="86" t="s">
        <v>1312</v>
      </c>
      <c r="N13" s="87" t="s">
        <v>1313</v>
      </c>
    </row>
    <row r="14" spans="1:15" ht="43.5" customHeight="1" x14ac:dyDescent="0.3">
      <c r="B14" s="88"/>
      <c r="C14" s="89"/>
      <c r="E14" s="69">
        <v>1</v>
      </c>
      <c r="F14" s="90" t="s">
        <v>1641</v>
      </c>
      <c r="G14" s="286" t="s">
        <v>1369</v>
      </c>
      <c r="H14" s="286" t="s">
        <v>1369</v>
      </c>
      <c r="I14" s="286" t="s">
        <v>1642</v>
      </c>
      <c r="J14" s="286" t="s">
        <v>1643</v>
      </c>
      <c r="K14" s="286" t="s">
        <v>1644</v>
      </c>
      <c r="L14" s="286" t="s">
        <v>1645</v>
      </c>
      <c r="M14" s="230" t="s">
        <v>1646</v>
      </c>
      <c r="N14" s="286" t="s">
        <v>1647</v>
      </c>
    </row>
    <row r="15" spans="1:15" ht="43.5" customHeight="1" x14ac:dyDescent="0.3">
      <c r="B15" s="88"/>
      <c r="C15" s="92"/>
      <c r="E15" s="69">
        <v>2</v>
      </c>
      <c r="F15" s="90" t="s">
        <v>1648</v>
      </c>
      <c r="G15" s="286" t="s">
        <v>1369</v>
      </c>
      <c r="H15" s="286" t="s">
        <v>1369</v>
      </c>
      <c r="I15" s="286" t="s">
        <v>1649</v>
      </c>
      <c r="J15" s="286" t="s">
        <v>1650</v>
      </c>
      <c r="K15" s="286" t="s">
        <v>1651</v>
      </c>
      <c r="L15" s="286" t="s">
        <v>1652</v>
      </c>
      <c r="M15" s="230" t="s">
        <v>1653</v>
      </c>
      <c r="N15" s="286" t="s">
        <v>1654</v>
      </c>
    </row>
  </sheetData>
  <sheetProtection formatColumns="0"/>
  <mergeCells count="4">
    <mergeCell ref="G11:N11"/>
    <mergeCell ref="E11:F12"/>
    <mergeCell ref="E13:F13"/>
    <mergeCell ref="E8:N9"/>
  </mergeCells>
  <conditionalFormatting sqref="G14:N15">
    <cfRule type="expression" dxfId="1060" priority="2">
      <formula>ISNUMBER(G14)</formula>
    </cfRule>
  </conditionalFormatting>
  <dataValidations count="8">
    <dataValidation type="decimal" operator="greaterThanOrEqual" allowBlank="1" showInputMessage="1" showErrorMessage="1" errorTitle="Error" error="The 75th percentile must be greater than or equal to the 50th percentile" sqref="I14:I15" xr:uid="{00000000-0002-0000-0900-000000000000}">
      <formula1>H14</formula1>
    </dataValidation>
    <dataValidation type="decimal" operator="greaterThanOrEqual" allowBlank="1" showInputMessage="1" showErrorMessage="1" errorTitle="Error" error="The 90th percentile must be greater than or equal to the 75th percentile" sqref="J14:J15" xr:uid="{00000000-0002-0000-0900-000001000000}">
      <formula1>I14</formula1>
    </dataValidation>
    <dataValidation type="decimal" operator="greaterThanOrEqual" allowBlank="1" showInputMessage="1" showErrorMessage="1" errorTitle="Error" error="The 95th percentile must be greater than or equal to the 90th percentile" sqref="K14:K15" xr:uid="{00000000-0002-0000-0900-000002000000}">
      <formula1>J14</formula1>
    </dataValidation>
    <dataValidation type="decimal" operator="greaterThanOrEqual" allowBlank="1" showInputMessage="1" showErrorMessage="1" errorTitle="Error" error="The 99th percentile must be greater than or equal to the 95th percentile" sqref="L14:L15" xr:uid="{00000000-0002-0000-0900-000003000000}">
      <formula1>K14</formula1>
    </dataValidation>
    <dataValidation type="decimal" operator="greaterThanOrEqual" allowBlank="1" showInputMessage="1" showErrorMessage="1" errorTitle="Error" error="The 99.8th percentile must be greater than or equal to the 99.5th percentile" sqref="N14:N15" xr:uid="{00000000-0002-0000-0900-000004000000}">
      <formula1>M14</formula1>
    </dataValidation>
    <dataValidation type="decimal" errorStyle="warning" operator="lessThanOrEqual" allowBlank="1" showInputMessage="1" showErrorMessage="1" errorTitle="Warning" error="The One-Year Mean should normally be a surplus (negative). If this value is a loss, then an explanation of the cause of the loss is required in form 990." sqref="G14" xr:uid="{00000000-0002-0000-0900-000006000000}">
      <formula1>0</formula1>
    </dataValidation>
    <dataValidation type="decimal" errorStyle="warning" operator="lessThanOrEqual" allowBlank="1" showInputMessage="1" showErrorMessage="1" errorTitle="Warning" error="The 50th percentile should normally be a surplus (negative)" sqref="H14:H15" xr:uid="{00000000-0002-0000-0900-000007000000}">
      <formula1>0</formula1>
    </dataValidation>
    <dataValidation type="decimal" errorStyle="warning" operator="lessThanOrEqual" allowBlank="1" showInputMessage="1" showErrorMessage="1" errorTitle="Warning" error="The Ultimate Mean should normally be a surplus (negative)" sqref="G15" xr:uid="{00000000-0002-0000-0900-000008000000}">
      <formula1>0</formula1>
    </dataValidation>
  </dataValidations>
  <pageMargins left="0.70866141732283472" right="0.70866141732283472" top="0.74803149606299213" bottom="0.74803149606299213" header="0.31496062992125984" footer="0.31496062992125984"/>
  <pageSetup paperSize="9" scale="63" fitToHeight="0" orientation="landscape" verticalDpi="90" r:id="rId1"/>
  <headerFooter scaleWithDoc="0">
    <oddHeader>&amp;R&amp;F</oddHeader>
    <oddFooter>&amp;L&amp;D &amp;T&amp;RPage &amp;P of &amp;N&amp;C&amp;1#&amp;"Calibri"&amp;10&amp;K000000Classification: 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tabColor rgb="FFFFFF00"/>
    <pageSetUpPr fitToPage="1"/>
  </sheetPr>
  <dimension ref="B1:J27"/>
  <sheetViews>
    <sheetView zoomScale="80" zoomScaleNormal="80" zoomScaleSheetLayoutView="55"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3" width="11.85546875" style="281" customWidth="1"/>
    <col min="4" max="5" width="28" style="280" customWidth="1"/>
    <col min="6" max="6" width="9.140625" style="280"/>
    <col min="7" max="8" width="44.28515625" style="280" customWidth="1"/>
    <col min="9" max="9" width="40.7109375" style="280" customWidth="1"/>
    <col min="10" max="10" width="12.7109375" style="279" customWidth="1"/>
    <col min="11" max="16384" width="9.140625" style="279"/>
  </cols>
  <sheetData>
    <row r="1" spans="2:10" ht="27.75" customHeight="1" x14ac:dyDescent="0.25">
      <c r="B1" s="279"/>
    </row>
    <row r="2" spans="2:10" ht="48" customHeight="1" x14ac:dyDescent="0.25">
      <c r="B2" s="836" t="s">
        <v>1655</v>
      </c>
      <c r="C2" s="837"/>
      <c r="D2" s="837"/>
      <c r="E2" s="837"/>
      <c r="F2" s="837"/>
      <c r="G2" s="837"/>
      <c r="H2" s="837"/>
      <c r="I2" s="837"/>
      <c r="J2" s="837"/>
    </row>
    <row r="3" spans="2:10" ht="32.25" customHeight="1" x14ac:dyDescent="0.25">
      <c r="B3" s="282" t="s">
        <v>1209</v>
      </c>
      <c r="C3" s="282" t="s">
        <v>1210</v>
      </c>
      <c r="D3" s="282" t="s">
        <v>1211</v>
      </c>
      <c r="E3" s="282" t="s">
        <v>986</v>
      </c>
      <c r="F3" s="282" t="s">
        <v>1212</v>
      </c>
      <c r="G3" s="283" t="s">
        <v>1213</v>
      </c>
      <c r="H3" s="642" t="s">
        <v>1375</v>
      </c>
      <c r="I3" s="371" t="s">
        <v>1214</v>
      </c>
      <c r="J3" s="282" t="s">
        <v>1145</v>
      </c>
    </row>
    <row r="4" spans="2:10" ht="57.75" customHeight="1" x14ac:dyDescent="0.25">
      <c r="B4" s="289" t="s">
        <v>1656</v>
      </c>
      <c r="C4" s="289" t="s">
        <v>1377</v>
      </c>
      <c r="D4" s="290" t="s">
        <v>1657</v>
      </c>
      <c r="E4" s="290" t="s">
        <v>1658</v>
      </c>
      <c r="F4" s="289" t="s">
        <v>895</v>
      </c>
      <c r="G4" s="290" t="s">
        <v>1659</v>
      </c>
      <c r="H4" s="290"/>
      <c r="I4" s="372"/>
      <c r="J4" s="711" t="s">
        <v>888</v>
      </c>
    </row>
    <row r="5" spans="2:10" ht="45" customHeight="1" x14ac:dyDescent="0.25">
      <c r="B5" s="289" t="s">
        <v>1660</v>
      </c>
      <c r="C5" s="289" t="s">
        <v>1388</v>
      </c>
      <c r="D5" s="290" t="s">
        <v>1661</v>
      </c>
      <c r="E5" s="290" t="s">
        <v>1658</v>
      </c>
      <c r="F5" s="289" t="s">
        <v>895</v>
      </c>
      <c r="G5" s="290" t="s">
        <v>1662</v>
      </c>
      <c r="H5" s="290"/>
      <c r="I5" s="372"/>
      <c r="J5" s="711" t="s">
        <v>888</v>
      </c>
    </row>
    <row r="6" spans="2:10" ht="45" customHeight="1" x14ac:dyDescent="0.25">
      <c r="B6" s="289" t="s">
        <v>1663</v>
      </c>
      <c r="C6" s="289" t="s">
        <v>1664</v>
      </c>
      <c r="D6" s="290" t="s">
        <v>1665</v>
      </c>
      <c r="E6" s="290" t="s">
        <v>1666</v>
      </c>
      <c r="F6" s="289" t="s">
        <v>895</v>
      </c>
      <c r="G6" s="290" t="s">
        <v>1667</v>
      </c>
      <c r="H6" s="290"/>
      <c r="I6" s="372"/>
      <c r="J6" s="711" t="s">
        <v>888</v>
      </c>
    </row>
    <row r="7" spans="2:10" ht="45" customHeight="1" x14ac:dyDescent="0.25">
      <c r="B7" s="289" t="s">
        <v>1668</v>
      </c>
      <c r="C7" s="289" t="s">
        <v>1484</v>
      </c>
      <c r="D7" s="290" t="s">
        <v>1669</v>
      </c>
      <c r="E7" s="290" t="s">
        <v>1666</v>
      </c>
      <c r="F7" s="289" t="s">
        <v>895</v>
      </c>
      <c r="G7" s="290" t="s">
        <v>1670</v>
      </c>
      <c r="H7" s="290"/>
      <c r="I7" s="372"/>
      <c r="J7" s="711" t="s">
        <v>888</v>
      </c>
    </row>
    <row r="8" spans="2:10" ht="45" customHeight="1" x14ac:dyDescent="0.25">
      <c r="B8" s="289" t="s">
        <v>1671</v>
      </c>
      <c r="C8" s="289" t="s">
        <v>1672</v>
      </c>
      <c r="D8" s="290" t="s">
        <v>1673</v>
      </c>
      <c r="E8" s="290" t="s">
        <v>1666</v>
      </c>
      <c r="F8" s="289" t="s">
        <v>895</v>
      </c>
      <c r="G8" s="290" t="s">
        <v>1674</v>
      </c>
      <c r="H8" s="290"/>
      <c r="I8" s="372"/>
      <c r="J8" s="711" t="s">
        <v>888</v>
      </c>
    </row>
    <row r="9" spans="2:10" ht="45" customHeight="1" x14ac:dyDescent="0.25">
      <c r="B9" s="289" t="s">
        <v>1675</v>
      </c>
      <c r="C9" s="289" t="s">
        <v>1676</v>
      </c>
      <c r="D9" s="290" t="s">
        <v>1677</v>
      </c>
      <c r="E9" s="290" t="s">
        <v>1666</v>
      </c>
      <c r="F9" s="289" t="s">
        <v>895</v>
      </c>
      <c r="G9" s="290" t="s">
        <v>1678</v>
      </c>
      <c r="H9" s="290"/>
      <c r="I9" s="372"/>
      <c r="J9" s="711" t="s">
        <v>888</v>
      </c>
    </row>
    <row r="10" spans="2:10" ht="45" customHeight="1" x14ac:dyDescent="0.25">
      <c r="B10" s="289" t="s">
        <v>1679</v>
      </c>
      <c r="C10" s="289" t="s">
        <v>1159</v>
      </c>
      <c r="D10" s="290" t="s">
        <v>1680</v>
      </c>
      <c r="E10" s="290" t="s">
        <v>1658</v>
      </c>
      <c r="F10" s="289" t="s">
        <v>895</v>
      </c>
      <c r="G10" s="290" t="s">
        <v>1681</v>
      </c>
      <c r="H10" s="290"/>
      <c r="I10" s="372"/>
      <c r="J10" s="711" t="s">
        <v>888</v>
      </c>
    </row>
    <row r="11" spans="2:10" ht="45" customHeight="1" x14ac:dyDescent="0.25">
      <c r="B11" s="289" t="s">
        <v>1682</v>
      </c>
      <c r="C11" s="289" t="s">
        <v>1418</v>
      </c>
      <c r="D11" s="290" t="s">
        <v>1683</v>
      </c>
      <c r="E11" s="290" t="s">
        <v>1684</v>
      </c>
      <c r="F11" s="289" t="s">
        <v>893</v>
      </c>
      <c r="G11" s="290" t="s">
        <v>1685</v>
      </c>
      <c r="H11" s="290" t="s">
        <v>1686</v>
      </c>
      <c r="I11" s="372"/>
      <c r="J11" s="711" t="s">
        <v>888</v>
      </c>
    </row>
    <row r="12" spans="2:10" ht="45" customHeight="1" x14ac:dyDescent="0.25">
      <c r="B12" s="289" t="s">
        <v>1687</v>
      </c>
      <c r="C12" s="289" t="s">
        <v>1664</v>
      </c>
      <c r="D12" s="290" t="s">
        <v>1665</v>
      </c>
      <c r="E12" s="290" t="s">
        <v>1688</v>
      </c>
      <c r="F12" s="289" t="s">
        <v>893</v>
      </c>
      <c r="G12" s="290" t="s">
        <v>1689</v>
      </c>
      <c r="H12" s="290" t="s">
        <v>1690</v>
      </c>
      <c r="I12" s="372"/>
      <c r="J12" s="711" t="s">
        <v>888</v>
      </c>
    </row>
    <row r="13" spans="2:10" ht="45" customHeight="1" x14ac:dyDescent="0.25">
      <c r="B13" s="289" t="s">
        <v>1691</v>
      </c>
      <c r="C13" s="289" t="s">
        <v>1484</v>
      </c>
      <c r="D13" s="290" t="s">
        <v>1669</v>
      </c>
      <c r="E13" s="290" t="s">
        <v>1692</v>
      </c>
      <c r="F13" s="289" t="s">
        <v>893</v>
      </c>
      <c r="G13" s="290" t="s">
        <v>1693</v>
      </c>
      <c r="H13" s="290" t="s">
        <v>1694</v>
      </c>
      <c r="I13" s="372"/>
      <c r="J13" s="711" t="s">
        <v>888</v>
      </c>
    </row>
    <row r="14" spans="2:10" ht="45" customHeight="1" x14ac:dyDescent="0.25">
      <c r="B14" s="289" t="s">
        <v>1695</v>
      </c>
      <c r="C14" s="289" t="s">
        <v>1672</v>
      </c>
      <c r="D14" s="290" t="s">
        <v>1673</v>
      </c>
      <c r="E14" s="290" t="s">
        <v>1696</v>
      </c>
      <c r="F14" s="289" t="s">
        <v>893</v>
      </c>
      <c r="G14" s="290" t="s">
        <v>1697</v>
      </c>
      <c r="H14" s="290" t="s">
        <v>1698</v>
      </c>
      <c r="I14" s="372"/>
      <c r="J14" s="711" t="s">
        <v>888</v>
      </c>
    </row>
    <row r="15" spans="2:10" ht="45" customHeight="1" x14ac:dyDescent="0.25">
      <c r="B15" s="289" t="s">
        <v>1699</v>
      </c>
      <c r="C15" s="289" t="s">
        <v>1676</v>
      </c>
      <c r="D15" s="290" t="s">
        <v>1677</v>
      </c>
      <c r="E15" s="290" t="s">
        <v>1700</v>
      </c>
      <c r="F15" s="289" t="s">
        <v>893</v>
      </c>
      <c r="G15" s="290" t="s">
        <v>1701</v>
      </c>
      <c r="H15" s="290" t="s">
        <v>1702</v>
      </c>
      <c r="I15" s="372"/>
      <c r="J15" s="711" t="s">
        <v>888</v>
      </c>
    </row>
    <row r="16" spans="2:10" ht="45" customHeight="1" x14ac:dyDescent="0.25">
      <c r="B16" s="289" t="s">
        <v>1703</v>
      </c>
      <c r="C16" s="289" t="s">
        <v>1508</v>
      </c>
      <c r="D16" s="290" t="s">
        <v>1704</v>
      </c>
      <c r="E16" s="290" t="s">
        <v>1705</v>
      </c>
      <c r="F16" s="289"/>
      <c r="G16" s="290"/>
      <c r="H16" s="290"/>
      <c r="I16" s="372" t="s">
        <v>1399</v>
      </c>
      <c r="J16" s="711" t="s">
        <v>888</v>
      </c>
    </row>
    <row r="17" spans="2:10" ht="45" customHeight="1" x14ac:dyDescent="0.25">
      <c r="B17" s="289" t="s">
        <v>1706</v>
      </c>
      <c r="C17" s="289" t="s">
        <v>1161</v>
      </c>
      <c r="D17" s="290" t="s">
        <v>1707</v>
      </c>
      <c r="E17" s="290" t="s">
        <v>1658</v>
      </c>
      <c r="F17" s="289" t="s">
        <v>895</v>
      </c>
      <c r="G17" s="290" t="s">
        <v>1662</v>
      </c>
      <c r="H17" s="290"/>
      <c r="I17" s="372"/>
      <c r="J17" s="711" t="s">
        <v>888</v>
      </c>
    </row>
    <row r="18" spans="2:10" ht="45" customHeight="1" x14ac:dyDescent="0.25">
      <c r="B18" s="289" t="s">
        <v>1708</v>
      </c>
      <c r="C18" s="289" t="s">
        <v>1439</v>
      </c>
      <c r="D18" s="290" t="s">
        <v>1709</v>
      </c>
      <c r="E18" s="290" t="s">
        <v>1710</v>
      </c>
      <c r="F18" s="289" t="s">
        <v>893</v>
      </c>
      <c r="G18" s="290" t="s">
        <v>1685</v>
      </c>
      <c r="H18" s="290" t="s">
        <v>1711</v>
      </c>
      <c r="I18" s="372"/>
      <c r="J18" s="711" t="s">
        <v>888</v>
      </c>
    </row>
    <row r="19" spans="2:10" ht="45" customHeight="1" x14ac:dyDescent="0.25">
      <c r="B19" s="289" t="s">
        <v>1712</v>
      </c>
      <c r="C19" s="289" t="s">
        <v>1164</v>
      </c>
      <c r="D19" s="290" t="s">
        <v>1713</v>
      </c>
      <c r="E19" s="290" t="s">
        <v>1714</v>
      </c>
      <c r="F19" s="289" t="s">
        <v>893</v>
      </c>
      <c r="G19" s="290" t="s">
        <v>1689</v>
      </c>
      <c r="H19" s="290" t="s">
        <v>1715</v>
      </c>
      <c r="I19" s="372"/>
      <c r="J19" s="711" t="s">
        <v>888</v>
      </c>
    </row>
    <row r="20" spans="2:10" ht="45" customHeight="1" x14ac:dyDescent="0.25">
      <c r="B20" s="289" t="s">
        <v>1716</v>
      </c>
      <c r="C20" s="289" t="s">
        <v>1164</v>
      </c>
      <c r="D20" s="290" t="s">
        <v>1713</v>
      </c>
      <c r="E20" s="290" t="s">
        <v>1666</v>
      </c>
      <c r="F20" s="289" t="s">
        <v>895</v>
      </c>
      <c r="G20" s="290" t="s">
        <v>1667</v>
      </c>
      <c r="H20" s="290"/>
      <c r="I20" s="372"/>
      <c r="J20" s="711" t="s">
        <v>888</v>
      </c>
    </row>
    <row r="21" spans="2:10" ht="45" customHeight="1" x14ac:dyDescent="0.25">
      <c r="B21" s="289" t="s">
        <v>1717</v>
      </c>
      <c r="C21" s="289" t="s">
        <v>1167</v>
      </c>
      <c r="D21" s="290" t="s">
        <v>1718</v>
      </c>
      <c r="E21" s="290" t="s">
        <v>1719</v>
      </c>
      <c r="F21" s="289" t="s">
        <v>893</v>
      </c>
      <c r="G21" s="290" t="s">
        <v>1693</v>
      </c>
      <c r="H21" s="290" t="s">
        <v>1720</v>
      </c>
      <c r="I21" s="372"/>
      <c r="J21" s="711" t="s">
        <v>888</v>
      </c>
    </row>
    <row r="22" spans="2:10" ht="45" customHeight="1" x14ac:dyDescent="0.25">
      <c r="B22" s="289" t="s">
        <v>1721</v>
      </c>
      <c r="C22" s="289" t="s">
        <v>1167</v>
      </c>
      <c r="D22" s="290" t="s">
        <v>1718</v>
      </c>
      <c r="E22" s="290" t="s">
        <v>1666</v>
      </c>
      <c r="F22" s="289" t="s">
        <v>895</v>
      </c>
      <c r="G22" s="290" t="s">
        <v>1670</v>
      </c>
      <c r="H22" s="290"/>
      <c r="I22" s="372"/>
      <c r="J22" s="711" t="s">
        <v>888</v>
      </c>
    </row>
    <row r="23" spans="2:10" ht="45" customHeight="1" x14ac:dyDescent="0.25">
      <c r="B23" s="289" t="s">
        <v>1722</v>
      </c>
      <c r="C23" s="289" t="s">
        <v>1723</v>
      </c>
      <c r="D23" s="290" t="s">
        <v>1724</v>
      </c>
      <c r="E23" s="290" t="s">
        <v>1666</v>
      </c>
      <c r="F23" s="289" t="s">
        <v>895</v>
      </c>
      <c r="G23" s="290" t="s">
        <v>1674</v>
      </c>
      <c r="H23" s="290"/>
      <c r="I23" s="372"/>
      <c r="J23" s="711" t="s">
        <v>888</v>
      </c>
    </row>
    <row r="24" spans="2:10" ht="45" customHeight="1" x14ac:dyDescent="0.25">
      <c r="B24" s="289" t="s">
        <v>1725</v>
      </c>
      <c r="C24" s="289" t="s">
        <v>1723</v>
      </c>
      <c r="D24" s="290" t="s">
        <v>1724</v>
      </c>
      <c r="E24" s="290" t="s">
        <v>1726</v>
      </c>
      <c r="F24" s="289" t="s">
        <v>893</v>
      </c>
      <c r="G24" s="290" t="s">
        <v>1697</v>
      </c>
      <c r="H24" s="290" t="s">
        <v>1727</v>
      </c>
      <c r="I24" s="372"/>
      <c r="J24" s="711" t="s">
        <v>888</v>
      </c>
    </row>
    <row r="25" spans="2:10" ht="45" customHeight="1" x14ac:dyDescent="0.25">
      <c r="B25" s="289" t="s">
        <v>1728</v>
      </c>
      <c r="C25" s="289" t="s">
        <v>1528</v>
      </c>
      <c r="D25" s="290" t="s">
        <v>1729</v>
      </c>
      <c r="E25" s="290" t="s">
        <v>1730</v>
      </c>
      <c r="F25" s="289"/>
      <c r="G25" s="290"/>
      <c r="H25" s="290"/>
      <c r="I25" s="372" t="s">
        <v>1399</v>
      </c>
      <c r="J25" s="711" t="s">
        <v>888</v>
      </c>
    </row>
    <row r="26" spans="2:10" ht="45" customHeight="1" x14ac:dyDescent="0.25">
      <c r="B26" s="289" t="s">
        <v>1731</v>
      </c>
      <c r="C26" s="289" t="s">
        <v>1732</v>
      </c>
      <c r="D26" s="290" t="s">
        <v>1733</v>
      </c>
      <c r="E26" s="290" t="s">
        <v>1666</v>
      </c>
      <c r="F26" s="289" t="s">
        <v>895</v>
      </c>
      <c r="G26" s="290" t="s">
        <v>1678</v>
      </c>
      <c r="H26" s="290"/>
      <c r="I26" s="372"/>
      <c r="J26" s="711" t="s">
        <v>888</v>
      </c>
    </row>
    <row r="27" spans="2:10" ht="45" customHeight="1" x14ac:dyDescent="0.25">
      <c r="B27" s="289" t="s">
        <v>1734</v>
      </c>
      <c r="C27" s="289" t="s">
        <v>1732</v>
      </c>
      <c r="D27" s="290" t="s">
        <v>1733</v>
      </c>
      <c r="E27" s="290" t="s">
        <v>1735</v>
      </c>
      <c r="F27" s="289" t="s">
        <v>893</v>
      </c>
      <c r="G27" s="290" t="s">
        <v>1701</v>
      </c>
      <c r="H27" s="290" t="s">
        <v>1736</v>
      </c>
      <c r="I27" s="372"/>
      <c r="J27" s="711" t="s">
        <v>888</v>
      </c>
    </row>
  </sheetData>
  <mergeCells count="1">
    <mergeCell ref="B2:J2"/>
  </mergeCells>
  <conditionalFormatting sqref="F1 F5:F65457">
    <cfRule type="cellIs" dxfId="1059" priority="22" stopIfTrue="1" operator="equal">
      <formula>"Pre-populated"</formula>
    </cfRule>
    <cfRule type="cellIs" dxfId="1058" priority="23" stopIfTrue="1" operator="equal">
      <formula>"Validation"</formula>
    </cfRule>
  </conditionalFormatting>
  <conditionalFormatting sqref="E3">
    <cfRule type="cellIs" dxfId="1057" priority="18" stopIfTrue="1" operator="equal">
      <formula>"Validation"</formula>
    </cfRule>
    <cfRule type="cellIs" dxfId="1056" priority="19" stopIfTrue="1" operator="equal">
      <formula>"Validation"</formula>
    </cfRule>
  </conditionalFormatting>
  <conditionalFormatting sqref="J4:J973">
    <cfRule type="cellIs" dxfId="1055" priority="16" operator="equal">
      <formula>"Updated"</formula>
    </cfRule>
    <cfRule type="cellIs" dxfId="1054" priority="17" operator="equal">
      <formula>"New"</formula>
    </cfRule>
  </conditionalFormatting>
  <conditionalFormatting sqref="B3:B973 C5:I10 C4:G4 I4 C16:I17 C11:G15 I11:I15 C20:I20 C18:G19 I18:I19 C22:I23 C21:G21 I21 C25:I25 C24:G24 I24 C28:I973 C26:G27 I26:I27">
    <cfRule type="expression" dxfId="1053" priority="15">
      <formula>OR($J3="New",$J3="Updated")</formula>
    </cfRule>
  </conditionalFormatting>
  <conditionalFormatting sqref="F4:F973">
    <cfRule type="cellIs" dxfId="1052" priority="11" stopIfTrue="1" operator="equal">
      <formula>"Validation"</formula>
    </cfRule>
    <cfRule type="cellIs" dxfId="1051" priority="12" operator="equal">
      <formula>"Pre-populated"</formula>
    </cfRule>
  </conditionalFormatting>
  <conditionalFormatting sqref="B1">
    <cfRule type="expression" dxfId="1050" priority="10">
      <formula>OR($J1="New",$J1="Updated")</formula>
    </cfRule>
  </conditionalFormatting>
  <conditionalFormatting sqref="H3:H4">
    <cfRule type="expression" dxfId="1049" priority="9">
      <formula>OR($J3="New",$J3="Updated")</formula>
    </cfRule>
  </conditionalFormatting>
  <conditionalFormatting sqref="H11">
    <cfRule type="expression" dxfId="1048" priority="8">
      <formula>OR($J11="New",$J11="Updated")</formula>
    </cfRule>
  </conditionalFormatting>
  <conditionalFormatting sqref="H12:H15">
    <cfRule type="expression" dxfId="1047" priority="7">
      <formula>OR($J12="New",$J12="Updated")</formula>
    </cfRule>
  </conditionalFormatting>
  <conditionalFormatting sqref="H18">
    <cfRule type="expression" dxfId="1046" priority="6">
      <formula>OR($J18="New",$J18="Updated")</formula>
    </cfRule>
  </conditionalFormatting>
  <conditionalFormatting sqref="H19">
    <cfRule type="expression" dxfId="1045" priority="5">
      <formula>OR($J19="New",$J19="Updated")</formula>
    </cfRule>
  </conditionalFormatting>
  <conditionalFormatting sqref="H21">
    <cfRule type="expression" dxfId="1044" priority="4">
      <formula>OR($J21="New",$J21="Updated")</formula>
    </cfRule>
  </conditionalFormatting>
  <conditionalFormatting sqref="H24">
    <cfRule type="expression" dxfId="1043" priority="3">
      <formula>OR($J24="New",$J24="Updated")</formula>
    </cfRule>
  </conditionalFormatting>
  <conditionalFormatting sqref="H26">
    <cfRule type="expression" dxfId="1042" priority="2">
      <formula>OR($J26="New",$J26="Updated")</formula>
    </cfRule>
  </conditionalFormatting>
  <conditionalFormatting sqref="H27">
    <cfRule type="expression" dxfId="1041" priority="1">
      <formula>OR($J27="New",$J27="Updated")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CA2487B-4A57-4BCE-B43C-BD61C6AE4AB5}">
          <x14:formula1>
            <xm:f>RS_ValueSource!$E$38:$E$40</xm:f>
          </x14:formula1>
          <xm:sqref>J4</xm:sqref>
        </x14:dataValidation>
        <x14:dataValidation type="list" allowBlank="1" showInputMessage="1" showErrorMessage="1" xr:uid="{F77CDEBA-4BE9-48D5-BF9A-A9F0CE8CEB7A}">
          <x14:formula1>
            <xm:f>RS_ValueSource!$E$41:$E$43</xm:f>
          </x14:formula1>
          <xm:sqref>F4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FF00"/>
    <pageSetUpPr fitToPage="1"/>
  </sheetPr>
  <dimension ref="A1:N64"/>
  <sheetViews>
    <sheetView showGridLines="0" zoomScale="90" zoomScaleNormal="90" workbookViewId="0"/>
  </sheetViews>
  <sheetFormatPr defaultColWidth="10.42578125" defaultRowHeight="16.5" x14ac:dyDescent="0.3"/>
  <cols>
    <col min="1" max="1" width="2" style="15" customWidth="1"/>
    <col min="2" max="2" width="2.5703125" style="15" customWidth="1"/>
    <col min="3" max="3" width="3.140625" style="15" customWidth="1"/>
    <col min="4" max="4" width="8.140625" style="15" customWidth="1"/>
    <col min="5" max="5" width="40.85546875" style="15" customWidth="1"/>
    <col min="6" max="6" width="24.85546875" style="15" customWidth="1"/>
    <col min="7" max="13" width="22.5703125" style="15" customWidth="1"/>
    <col min="14" max="14" width="7.7109375" style="15" customWidth="1"/>
    <col min="15" max="16384" width="10.42578125" style="15"/>
  </cols>
  <sheetData>
    <row r="1" spans="1:14" x14ac:dyDescent="0.3">
      <c r="A1" s="3"/>
    </row>
    <row r="3" spans="1:14" ht="15" customHeight="1" x14ac:dyDescent="0.3"/>
    <row r="4" spans="1:14" ht="25.5" customHeight="1" x14ac:dyDescent="0.3">
      <c r="B4" s="96"/>
      <c r="C4" s="896" t="s">
        <v>1139</v>
      </c>
      <c r="D4" s="896"/>
      <c r="E4" s="896"/>
      <c r="F4" s="896"/>
      <c r="G4" s="899"/>
      <c r="H4" s="899"/>
      <c r="I4" s="899"/>
      <c r="J4" s="899"/>
      <c r="K4" s="779"/>
      <c r="L4" s="6"/>
      <c r="M4" s="784" t="s">
        <v>1170</v>
      </c>
      <c r="N4" s="7" t="str">
        <f>'010'!E8</f>
        <v>1234</v>
      </c>
    </row>
    <row r="5" spans="1:14" ht="20.25" x14ac:dyDescent="0.3">
      <c r="F5" s="81"/>
    </row>
    <row r="6" spans="1:14" ht="25.5" customHeight="1" x14ac:dyDescent="0.3">
      <c r="D6" s="780" t="s">
        <v>1737</v>
      </c>
      <c r="E6" s="97"/>
      <c r="F6" s="97"/>
      <c r="G6" s="98"/>
      <c r="H6" s="98"/>
      <c r="I6" s="98"/>
      <c r="J6" s="98"/>
      <c r="K6" s="98"/>
      <c r="L6" s="98"/>
      <c r="M6" s="98"/>
    </row>
    <row r="7" spans="1:14" ht="25.5" customHeight="1" x14ac:dyDescent="0.3">
      <c r="E7" s="3"/>
    </row>
    <row r="8" spans="1:14" ht="15" customHeight="1" x14ac:dyDescent="0.3">
      <c r="D8" s="900" t="s">
        <v>1738</v>
      </c>
      <c r="E8" s="900"/>
      <c r="F8" s="900"/>
      <c r="G8" s="900"/>
      <c r="H8" s="900"/>
      <c r="I8" s="900"/>
      <c r="J8" s="900"/>
      <c r="K8" s="288"/>
      <c r="L8" s="288"/>
      <c r="M8" s="288"/>
      <c r="N8" s="288"/>
    </row>
    <row r="9" spans="1:14" ht="15" customHeight="1" x14ac:dyDescent="0.3">
      <c r="A9" s="3"/>
      <c r="D9" s="904" t="s">
        <v>1739</v>
      </c>
      <c r="E9" s="904"/>
      <c r="F9" s="904"/>
      <c r="G9" s="904"/>
      <c r="H9" s="904"/>
      <c r="I9" s="904"/>
      <c r="J9" s="904"/>
      <c r="K9" s="904"/>
      <c r="L9" s="904"/>
      <c r="M9" s="904"/>
      <c r="N9" s="904"/>
    </row>
    <row r="10" spans="1:14" ht="15" customHeight="1" x14ac:dyDescent="0.3">
      <c r="A10" s="3"/>
      <c r="D10" s="901" t="s">
        <v>1740</v>
      </c>
      <c r="E10" s="901"/>
      <c r="F10" s="901"/>
      <c r="G10" s="901"/>
      <c r="H10" s="901"/>
      <c r="I10" s="901"/>
      <c r="J10" s="901"/>
      <c r="K10" s="901"/>
      <c r="L10" s="901"/>
      <c r="M10" s="901"/>
      <c r="N10" s="776"/>
    </row>
    <row r="11" spans="1:14" ht="15.95" customHeight="1" x14ac:dyDescent="0.3">
      <c r="B11" s="78"/>
      <c r="N11" s="3"/>
    </row>
    <row r="12" spans="1:14" ht="15.95" customHeight="1" x14ac:dyDescent="0.3">
      <c r="B12" s="78"/>
      <c r="D12" s="881" t="s">
        <v>1741</v>
      </c>
      <c r="E12" s="881"/>
      <c r="F12" s="881"/>
      <c r="G12" s="881"/>
      <c r="H12" s="881"/>
      <c r="I12" s="881"/>
      <c r="J12" s="881"/>
      <c r="K12" s="881"/>
      <c r="L12" s="881"/>
      <c r="M12" s="881"/>
      <c r="N12" s="3"/>
    </row>
    <row r="13" spans="1:14" ht="15.95" customHeight="1" x14ac:dyDescent="0.3">
      <c r="D13" s="902"/>
      <c r="E13" s="902"/>
      <c r="F13" s="882"/>
      <c r="G13" s="882"/>
      <c r="H13" s="882"/>
      <c r="I13" s="882"/>
      <c r="J13" s="882"/>
      <c r="K13" s="882"/>
      <c r="L13" s="882"/>
      <c r="M13" s="882"/>
    </row>
    <row r="14" spans="1:14" ht="15.95" customHeight="1" x14ac:dyDescent="0.3">
      <c r="B14" s="88"/>
      <c r="D14" s="70"/>
      <c r="E14" s="378"/>
      <c r="F14" s="886" t="s">
        <v>1632</v>
      </c>
      <c r="G14" s="887"/>
      <c r="H14" s="887"/>
      <c r="I14" s="887"/>
      <c r="J14" s="887"/>
      <c r="K14" s="887"/>
      <c r="L14" s="887"/>
      <c r="M14" s="888"/>
    </row>
    <row r="15" spans="1:14" ht="25.5" customHeight="1" x14ac:dyDescent="0.3">
      <c r="B15" s="88"/>
      <c r="F15" s="83" t="s">
        <v>1633</v>
      </c>
      <c r="G15" s="83" t="s">
        <v>1634</v>
      </c>
      <c r="H15" s="83" t="s">
        <v>1635</v>
      </c>
      <c r="I15" s="83" t="s">
        <v>1636</v>
      </c>
      <c r="J15" s="83" t="s">
        <v>1637</v>
      </c>
      <c r="K15" s="83" t="s">
        <v>1638</v>
      </c>
      <c r="L15" s="83" t="s">
        <v>1639</v>
      </c>
      <c r="M15" s="84" t="s">
        <v>1640</v>
      </c>
    </row>
    <row r="16" spans="1:14" ht="25.5" customHeight="1" x14ac:dyDescent="0.3">
      <c r="B16" s="88"/>
      <c r="E16" s="309"/>
      <c r="F16" s="86" t="s">
        <v>1286</v>
      </c>
      <c r="G16" s="86" t="s">
        <v>1287</v>
      </c>
      <c r="H16" s="86" t="s">
        <v>1308</v>
      </c>
      <c r="I16" s="86" t="s">
        <v>1309</v>
      </c>
      <c r="J16" s="86" t="s">
        <v>1310</v>
      </c>
      <c r="K16" s="86" t="s">
        <v>1311</v>
      </c>
      <c r="L16" s="86" t="s">
        <v>1312</v>
      </c>
      <c r="M16" s="87" t="s">
        <v>1313</v>
      </c>
    </row>
    <row r="17" spans="1:14" ht="30" customHeight="1" x14ac:dyDescent="0.3">
      <c r="B17" s="88"/>
      <c r="D17" s="919" t="s">
        <v>1742</v>
      </c>
      <c r="E17" s="919"/>
      <c r="F17" s="897"/>
      <c r="G17" s="897"/>
      <c r="H17" s="897"/>
      <c r="I17" s="897"/>
      <c r="J17" s="897"/>
      <c r="K17" s="897"/>
      <c r="L17" s="897"/>
      <c r="M17" s="897"/>
    </row>
    <row r="18" spans="1:14" ht="30" customHeight="1" x14ac:dyDescent="0.3">
      <c r="B18" s="78"/>
      <c r="D18" s="69">
        <v>1</v>
      </c>
      <c r="E18" s="99" t="s">
        <v>1743</v>
      </c>
      <c r="F18" s="286" t="s">
        <v>1744</v>
      </c>
      <c r="G18" s="285" t="s">
        <v>1744</v>
      </c>
      <c r="H18" s="285" t="s">
        <v>1745</v>
      </c>
      <c r="I18" s="285" t="s">
        <v>1746</v>
      </c>
      <c r="J18" s="285" t="s">
        <v>1747</v>
      </c>
      <c r="K18" s="285" t="s">
        <v>1748</v>
      </c>
      <c r="L18" s="285" t="s">
        <v>1749</v>
      </c>
      <c r="M18" s="285" t="s">
        <v>1750</v>
      </c>
    </row>
    <row r="19" spans="1:14" ht="30" customHeight="1" x14ac:dyDescent="0.3">
      <c r="B19" s="78"/>
      <c r="D19" s="100">
        <v>2</v>
      </c>
      <c r="E19" s="101" t="s">
        <v>1751</v>
      </c>
      <c r="F19" s="292" t="s">
        <v>1752</v>
      </c>
      <c r="G19" s="916"/>
      <c r="H19" s="917"/>
      <c r="I19" s="917"/>
      <c r="J19" s="917"/>
      <c r="K19" s="918"/>
      <c r="L19" s="292" t="s">
        <v>1753</v>
      </c>
      <c r="M19" s="376"/>
    </row>
    <row r="20" spans="1:14" ht="30" customHeight="1" x14ac:dyDescent="0.3">
      <c r="B20" s="78"/>
      <c r="D20" s="913" t="s">
        <v>1754</v>
      </c>
      <c r="E20" s="914"/>
      <c r="F20" s="898"/>
      <c r="G20" s="898"/>
      <c r="H20" s="898"/>
      <c r="I20" s="898"/>
      <c r="J20" s="898"/>
      <c r="K20" s="898"/>
      <c r="L20" s="898"/>
      <c r="M20" s="898"/>
    </row>
    <row r="21" spans="1:14" ht="45" customHeight="1" x14ac:dyDescent="0.3">
      <c r="A21" s="59"/>
      <c r="B21" s="78"/>
      <c r="D21" s="69">
        <v>3</v>
      </c>
      <c r="E21" s="102" t="s">
        <v>1743</v>
      </c>
      <c r="F21" s="285" t="s">
        <v>1744</v>
      </c>
      <c r="G21" s="285" t="s">
        <v>1744</v>
      </c>
      <c r="H21" s="285" t="s">
        <v>1755</v>
      </c>
      <c r="I21" s="285" t="s">
        <v>1756</v>
      </c>
      <c r="J21" s="285" t="s">
        <v>1757</v>
      </c>
      <c r="K21" s="285" t="s">
        <v>1758</v>
      </c>
      <c r="L21" s="285" t="s">
        <v>1759</v>
      </c>
      <c r="M21" s="285" t="s">
        <v>1760</v>
      </c>
    </row>
    <row r="22" spans="1:14" ht="30" customHeight="1" x14ac:dyDescent="0.3">
      <c r="A22" s="3"/>
      <c r="B22" s="78"/>
      <c r="D22" s="69">
        <v>4</v>
      </c>
      <c r="E22" s="101" t="s">
        <v>1751</v>
      </c>
      <c r="F22" s="292" t="s">
        <v>1761</v>
      </c>
      <c r="G22" s="916"/>
      <c r="H22" s="917"/>
      <c r="I22" s="917"/>
      <c r="J22" s="917"/>
      <c r="K22" s="918"/>
      <c r="L22" s="292" t="s">
        <v>1762</v>
      </c>
      <c r="M22" s="376"/>
      <c r="N22" s="64"/>
    </row>
    <row r="23" spans="1:14" ht="18" customHeight="1" x14ac:dyDescent="0.3">
      <c r="B23" s="95"/>
      <c r="D23" s="93"/>
      <c r="E23" s="93"/>
      <c r="F23" s="93"/>
      <c r="G23" s="93"/>
      <c r="H23" s="93"/>
      <c r="I23" s="93"/>
      <c r="J23" s="93"/>
      <c r="K23" s="93"/>
      <c r="L23" s="93"/>
      <c r="M23" s="93"/>
      <c r="N23" s="65"/>
    </row>
    <row r="24" spans="1:14" ht="18" customHeight="1" x14ac:dyDescent="0.3">
      <c r="B24" s="95"/>
      <c r="D24" s="93"/>
      <c r="E24" s="93"/>
      <c r="F24" s="93"/>
      <c r="G24" s="93"/>
      <c r="H24" s="93"/>
      <c r="I24" s="93"/>
      <c r="J24" s="93"/>
      <c r="K24" s="93"/>
      <c r="L24" s="93"/>
      <c r="M24" s="93"/>
      <c r="N24" s="65"/>
    </row>
    <row r="25" spans="1:14" ht="17.25" customHeight="1" x14ac:dyDescent="0.3">
      <c r="B25" s="95"/>
      <c r="D25" s="881" t="s">
        <v>1763</v>
      </c>
      <c r="E25" s="881"/>
      <c r="F25" s="881"/>
      <c r="G25" s="881"/>
      <c r="H25" s="881"/>
      <c r="I25" s="881"/>
      <c r="J25" s="881"/>
      <c r="K25" s="881"/>
      <c r="L25" s="881"/>
      <c r="M25" s="881"/>
      <c r="N25" s="66"/>
    </row>
    <row r="26" spans="1:14" ht="16.5" customHeight="1" x14ac:dyDescent="0.3">
      <c r="B26" s="95"/>
      <c r="D26" s="881"/>
      <c r="E26" s="881"/>
      <c r="F26" s="881"/>
      <c r="G26" s="881"/>
      <c r="H26" s="881"/>
      <c r="I26" s="881"/>
      <c r="J26" s="881"/>
      <c r="K26" s="881"/>
      <c r="L26" s="881"/>
      <c r="M26" s="881"/>
      <c r="N26" s="66"/>
    </row>
    <row r="27" spans="1:14" ht="71.25" x14ac:dyDescent="0.3">
      <c r="A27" s="3"/>
      <c r="B27" s="95"/>
      <c r="D27" s="909" t="s">
        <v>1764</v>
      </c>
      <c r="E27" s="910"/>
      <c r="F27" s="771" t="s">
        <v>1765</v>
      </c>
      <c r="G27" s="771" t="s">
        <v>1766</v>
      </c>
      <c r="H27" s="771" t="s">
        <v>1767</v>
      </c>
      <c r="I27" s="771" t="s">
        <v>1768</v>
      </c>
      <c r="J27" s="775"/>
      <c r="K27" s="775" t="s">
        <v>1769</v>
      </c>
      <c r="L27" s="775"/>
      <c r="M27" s="775"/>
      <c r="N27" s="66"/>
    </row>
    <row r="28" spans="1:14" x14ac:dyDescent="0.3">
      <c r="A28" s="3"/>
      <c r="B28" s="95"/>
      <c r="D28" s="909"/>
      <c r="E28" s="910"/>
      <c r="F28" s="67" t="s">
        <v>1314</v>
      </c>
      <c r="G28" s="67" t="s">
        <v>1315</v>
      </c>
      <c r="H28" s="67" t="s">
        <v>1770</v>
      </c>
      <c r="I28" s="67" t="s">
        <v>1771</v>
      </c>
      <c r="J28" s="103"/>
      <c r="K28" s="103"/>
      <c r="L28" s="903"/>
      <c r="M28" s="903"/>
    </row>
    <row r="29" spans="1:14" ht="30" customHeight="1" x14ac:dyDescent="0.3">
      <c r="A29" s="3"/>
      <c r="B29" s="95"/>
      <c r="D29" s="104"/>
      <c r="E29" s="456">
        <v>1991</v>
      </c>
      <c r="F29" s="105" t="s">
        <v>1772</v>
      </c>
      <c r="G29" s="106">
        <v>0</v>
      </c>
      <c r="H29" s="377" t="s">
        <v>1773</v>
      </c>
      <c r="I29" s="91" t="s">
        <v>1774</v>
      </c>
      <c r="J29" s="107"/>
      <c r="K29" s="108"/>
      <c r="L29" s="915"/>
      <c r="M29" s="915"/>
    </row>
    <row r="30" spans="1:14" ht="30" customHeight="1" x14ac:dyDescent="0.3">
      <c r="A30" s="3"/>
      <c r="B30" s="95"/>
      <c r="D30" s="104"/>
      <c r="E30" s="456">
        <v>1992</v>
      </c>
      <c r="F30" s="105" t="s">
        <v>1775</v>
      </c>
      <c r="G30" s="106">
        <v>0</v>
      </c>
      <c r="H30" s="377" t="s">
        <v>1773</v>
      </c>
      <c r="I30" s="91" t="s">
        <v>1774</v>
      </c>
      <c r="J30" s="107"/>
      <c r="K30" s="108"/>
      <c r="L30" s="915"/>
      <c r="M30" s="915"/>
    </row>
    <row r="31" spans="1:14" ht="30" customHeight="1" x14ac:dyDescent="0.3">
      <c r="A31" s="3"/>
      <c r="B31" s="95"/>
      <c r="D31" s="104"/>
      <c r="E31" s="456">
        <v>1993</v>
      </c>
      <c r="F31" s="105" t="s">
        <v>1776</v>
      </c>
      <c r="G31" s="106">
        <v>0</v>
      </c>
      <c r="H31" s="377" t="s">
        <v>1773</v>
      </c>
      <c r="I31" s="91" t="s">
        <v>1774</v>
      </c>
      <c r="J31" s="107"/>
      <c r="K31" s="108"/>
      <c r="L31" s="915"/>
      <c r="M31" s="915"/>
    </row>
    <row r="32" spans="1:14" ht="30" customHeight="1" x14ac:dyDescent="0.3">
      <c r="A32" s="3"/>
      <c r="B32" s="95"/>
      <c r="D32" s="104"/>
      <c r="E32" s="456">
        <v>1994</v>
      </c>
      <c r="F32" s="105" t="s">
        <v>1777</v>
      </c>
      <c r="G32" s="106">
        <v>0</v>
      </c>
      <c r="H32" s="377" t="s">
        <v>1773</v>
      </c>
      <c r="I32" s="91" t="s">
        <v>1774</v>
      </c>
      <c r="J32" s="107"/>
      <c r="K32" s="108"/>
      <c r="L32" s="915"/>
      <c r="M32" s="915"/>
    </row>
    <row r="33" spans="1:13" ht="30" customHeight="1" x14ac:dyDescent="0.3">
      <c r="A33" s="3"/>
      <c r="B33" s="95"/>
      <c r="D33" s="104"/>
      <c r="E33" s="456">
        <v>1995</v>
      </c>
      <c r="F33" s="105" t="s">
        <v>1778</v>
      </c>
      <c r="G33" s="106">
        <v>0</v>
      </c>
      <c r="H33" s="377" t="s">
        <v>1773</v>
      </c>
      <c r="I33" s="91" t="s">
        <v>1774</v>
      </c>
      <c r="J33" s="107"/>
      <c r="K33" s="108"/>
      <c r="L33" s="915"/>
      <c r="M33" s="915"/>
    </row>
    <row r="34" spans="1:13" ht="30" customHeight="1" x14ac:dyDescent="0.3">
      <c r="A34" s="3"/>
      <c r="B34" s="95"/>
      <c r="D34" s="104"/>
      <c r="E34" s="456">
        <v>1996</v>
      </c>
      <c r="F34" s="105" t="s">
        <v>1779</v>
      </c>
      <c r="G34" s="106">
        <v>0</v>
      </c>
      <c r="H34" s="377" t="s">
        <v>1773</v>
      </c>
      <c r="I34" s="91" t="s">
        <v>1774</v>
      </c>
      <c r="J34" s="107"/>
      <c r="K34" s="108"/>
      <c r="L34" s="915"/>
      <c r="M34" s="915"/>
    </row>
    <row r="35" spans="1:13" ht="30" customHeight="1" x14ac:dyDescent="0.3">
      <c r="A35" s="3"/>
      <c r="B35" s="95"/>
      <c r="D35" s="104"/>
      <c r="E35" s="456">
        <v>1997</v>
      </c>
      <c r="F35" s="105" t="s">
        <v>1780</v>
      </c>
      <c r="G35" s="106">
        <v>0</v>
      </c>
      <c r="H35" s="377" t="s">
        <v>1773</v>
      </c>
      <c r="I35" s="91" t="s">
        <v>1774</v>
      </c>
      <c r="J35" s="107"/>
      <c r="K35" s="108"/>
      <c r="L35" s="915"/>
      <c r="M35" s="915"/>
    </row>
    <row r="36" spans="1:13" ht="30" customHeight="1" x14ac:dyDescent="0.3">
      <c r="A36" s="3"/>
      <c r="B36" s="95"/>
      <c r="D36" s="104"/>
      <c r="E36" s="456">
        <v>1998</v>
      </c>
      <c r="F36" s="105" t="s">
        <v>1781</v>
      </c>
      <c r="G36" s="106">
        <v>0</v>
      </c>
      <c r="H36" s="377" t="s">
        <v>1773</v>
      </c>
      <c r="I36" s="91" t="s">
        <v>1774</v>
      </c>
      <c r="J36" s="107"/>
      <c r="K36" s="108"/>
      <c r="L36" s="915"/>
      <c r="M36" s="915"/>
    </row>
    <row r="37" spans="1:13" ht="30" customHeight="1" x14ac:dyDescent="0.3">
      <c r="A37" s="3"/>
      <c r="B37" s="95"/>
      <c r="D37" s="104"/>
      <c r="E37" s="456">
        <v>1999</v>
      </c>
      <c r="F37" s="105" t="s">
        <v>1782</v>
      </c>
      <c r="G37" s="106">
        <v>0</v>
      </c>
      <c r="H37" s="377" t="s">
        <v>1773</v>
      </c>
      <c r="I37" s="91" t="s">
        <v>1774</v>
      </c>
      <c r="J37" s="107"/>
      <c r="K37" s="108"/>
      <c r="L37" s="915"/>
      <c r="M37" s="915"/>
    </row>
    <row r="38" spans="1:13" ht="30" customHeight="1" x14ac:dyDescent="0.3">
      <c r="A38" s="3"/>
      <c r="B38" s="95"/>
      <c r="D38" s="104"/>
      <c r="E38" s="456">
        <v>2000</v>
      </c>
      <c r="F38" s="105" t="s">
        <v>1783</v>
      </c>
      <c r="G38" s="106">
        <v>0</v>
      </c>
      <c r="H38" s="377" t="s">
        <v>1773</v>
      </c>
      <c r="I38" s="91" t="s">
        <v>1774</v>
      </c>
      <c r="J38" s="107"/>
      <c r="K38" s="108"/>
      <c r="L38" s="915"/>
      <c r="M38" s="915"/>
    </row>
    <row r="39" spans="1:13" ht="30" customHeight="1" x14ac:dyDescent="0.3">
      <c r="A39" s="3"/>
      <c r="B39" s="95"/>
      <c r="D39" s="104"/>
      <c r="E39" s="456">
        <v>2001</v>
      </c>
      <c r="F39" s="105" t="s">
        <v>1784</v>
      </c>
      <c r="G39" s="106">
        <v>0</v>
      </c>
      <c r="H39" s="377" t="s">
        <v>1773</v>
      </c>
      <c r="I39" s="91" t="s">
        <v>1774</v>
      </c>
      <c r="J39" s="107"/>
      <c r="K39" s="108"/>
      <c r="L39" s="915"/>
      <c r="M39" s="915"/>
    </row>
    <row r="40" spans="1:13" ht="30" customHeight="1" x14ac:dyDescent="0.3">
      <c r="A40" s="3"/>
      <c r="B40" s="95"/>
      <c r="D40" s="104"/>
      <c r="E40" s="456">
        <v>2002</v>
      </c>
      <c r="F40" s="105" t="s">
        <v>1785</v>
      </c>
      <c r="G40" s="106">
        <v>0</v>
      </c>
      <c r="H40" s="377" t="s">
        <v>1773</v>
      </c>
      <c r="I40" s="91" t="s">
        <v>1774</v>
      </c>
      <c r="J40" s="107"/>
      <c r="K40" s="108"/>
      <c r="L40" s="915"/>
      <c r="M40" s="915"/>
    </row>
    <row r="41" spans="1:13" ht="30" customHeight="1" x14ac:dyDescent="0.3">
      <c r="A41" s="3"/>
      <c r="B41" s="95"/>
      <c r="D41" s="104"/>
      <c r="E41" s="456">
        <v>2003</v>
      </c>
      <c r="F41" s="105" t="s">
        <v>1786</v>
      </c>
      <c r="G41" s="106">
        <v>0</v>
      </c>
      <c r="H41" s="377" t="s">
        <v>1773</v>
      </c>
      <c r="I41" s="91" t="s">
        <v>1774</v>
      </c>
      <c r="J41" s="107"/>
      <c r="K41" s="108"/>
      <c r="L41" s="915"/>
      <c r="M41" s="915"/>
    </row>
    <row r="42" spans="1:13" ht="30" customHeight="1" x14ac:dyDescent="0.3">
      <c r="A42" s="3"/>
      <c r="B42" s="95"/>
      <c r="D42" s="104"/>
      <c r="E42" s="456">
        <v>2004</v>
      </c>
      <c r="F42" s="105" t="s">
        <v>1787</v>
      </c>
      <c r="G42" s="106">
        <v>0</v>
      </c>
      <c r="H42" s="377" t="s">
        <v>1773</v>
      </c>
      <c r="I42" s="91" t="s">
        <v>1774</v>
      </c>
      <c r="J42" s="107"/>
      <c r="K42" s="108"/>
      <c r="L42" s="915"/>
      <c r="M42" s="915"/>
    </row>
    <row r="43" spans="1:13" ht="30" customHeight="1" x14ac:dyDescent="0.3">
      <c r="A43" s="3"/>
      <c r="B43" s="95"/>
      <c r="D43" s="104"/>
      <c r="E43" s="456">
        <v>2005</v>
      </c>
      <c r="F43" s="105" t="s">
        <v>1788</v>
      </c>
      <c r="G43" s="106">
        <v>0</v>
      </c>
      <c r="H43" s="377" t="s">
        <v>1773</v>
      </c>
      <c r="I43" s="91" t="s">
        <v>1774</v>
      </c>
      <c r="J43" s="107"/>
      <c r="K43" s="108"/>
      <c r="L43" s="915"/>
      <c r="M43" s="915"/>
    </row>
    <row r="44" spans="1:13" ht="30" customHeight="1" x14ac:dyDescent="0.3">
      <c r="A44" s="3"/>
      <c r="B44" s="95"/>
      <c r="D44" s="104"/>
      <c r="E44" s="456">
        <v>2006</v>
      </c>
      <c r="F44" s="105" t="s">
        <v>1789</v>
      </c>
      <c r="G44" s="106">
        <v>0</v>
      </c>
      <c r="H44" s="377" t="s">
        <v>1773</v>
      </c>
      <c r="I44" s="91" t="s">
        <v>1774</v>
      </c>
      <c r="J44" s="107"/>
      <c r="K44" s="108"/>
      <c r="L44" s="915"/>
      <c r="M44" s="915"/>
    </row>
    <row r="45" spans="1:13" ht="30" customHeight="1" x14ac:dyDescent="0.3">
      <c r="A45" s="3"/>
      <c r="B45" s="95"/>
      <c r="D45" s="104"/>
      <c r="E45" s="456">
        <v>2007</v>
      </c>
      <c r="F45" s="105" t="s">
        <v>1790</v>
      </c>
      <c r="G45" s="106">
        <v>0</v>
      </c>
      <c r="H45" s="377" t="s">
        <v>1773</v>
      </c>
      <c r="I45" s="91" t="s">
        <v>1774</v>
      </c>
      <c r="J45" s="107"/>
      <c r="K45" s="108"/>
      <c r="L45" s="915"/>
      <c r="M45" s="915"/>
    </row>
    <row r="46" spans="1:13" ht="30" customHeight="1" x14ac:dyDescent="0.3">
      <c r="A46" s="3"/>
      <c r="B46" s="95"/>
      <c r="D46" s="104"/>
      <c r="E46" s="456">
        <v>2008</v>
      </c>
      <c r="F46" s="105" t="s">
        <v>1791</v>
      </c>
      <c r="G46" s="106">
        <v>0</v>
      </c>
      <c r="H46" s="377" t="s">
        <v>1773</v>
      </c>
      <c r="I46" s="91" t="s">
        <v>1774</v>
      </c>
      <c r="J46" s="107"/>
      <c r="K46" s="108"/>
      <c r="L46" s="915"/>
      <c r="M46" s="915"/>
    </row>
    <row r="47" spans="1:13" ht="30" customHeight="1" x14ac:dyDescent="0.3">
      <c r="A47" s="3"/>
      <c r="B47" s="95"/>
      <c r="D47" s="104"/>
      <c r="E47" s="456">
        <v>2009</v>
      </c>
      <c r="F47" s="105" t="s">
        <v>1792</v>
      </c>
      <c r="G47" s="106">
        <v>0</v>
      </c>
      <c r="H47" s="377" t="s">
        <v>1773</v>
      </c>
      <c r="I47" s="91" t="s">
        <v>1774</v>
      </c>
      <c r="J47" s="107"/>
      <c r="K47" s="108"/>
      <c r="L47" s="915"/>
      <c r="M47" s="915"/>
    </row>
    <row r="48" spans="1:13" ht="30" customHeight="1" x14ac:dyDescent="0.3">
      <c r="A48" s="3"/>
      <c r="B48" s="95"/>
      <c r="D48" s="104"/>
      <c r="E48" s="456">
        <v>2010</v>
      </c>
      <c r="F48" s="105" t="s">
        <v>1793</v>
      </c>
      <c r="G48" s="106">
        <v>0</v>
      </c>
      <c r="H48" s="377" t="s">
        <v>1773</v>
      </c>
      <c r="I48" s="91" t="s">
        <v>1774</v>
      </c>
      <c r="J48" s="107"/>
      <c r="K48" s="108"/>
      <c r="L48" s="915"/>
      <c r="M48" s="915"/>
    </row>
    <row r="49" spans="1:14" ht="30" customHeight="1" x14ac:dyDescent="0.3">
      <c r="A49" s="3"/>
      <c r="B49" s="95"/>
      <c r="D49" s="104"/>
      <c r="E49" s="456">
        <v>2011</v>
      </c>
      <c r="F49" s="105" t="s">
        <v>1794</v>
      </c>
      <c r="G49" s="106">
        <v>0</v>
      </c>
      <c r="H49" s="377" t="s">
        <v>1773</v>
      </c>
      <c r="I49" s="91" t="s">
        <v>1774</v>
      </c>
      <c r="J49" s="107"/>
      <c r="K49" s="108"/>
      <c r="L49" s="915"/>
      <c r="M49" s="915"/>
    </row>
    <row r="50" spans="1:14" ht="30" customHeight="1" x14ac:dyDescent="0.3">
      <c r="A50" s="3"/>
      <c r="B50" s="95"/>
      <c r="D50" s="104"/>
      <c r="E50" s="456">
        <v>2012</v>
      </c>
      <c r="F50" s="105" t="s">
        <v>1795</v>
      </c>
      <c r="G50" s="106">
        <v>0</v>
      </c>
      <c r="H50" s="377" t="s">
        <v>1773</v>
      </c>
      <c r="I50" s="91" t="s">
        <v>1774</v>
      </c>
      <c r="J50" s="107"/>
      <c r="K50" s="108"/>
      <c r="L50" s="915"/>
      <c r="M50" s="915"/>
    </row>
    <row r="51" spans="1:14" ht="30" customHeight="1" x14ac:dyDescent="0.3">
      <c r="A51" s="3"/>
      <c r="B51" s="95"/>
      <c r="D51" s="104"/>
      <c r="E51" s="456">
        <v>2013</v>
      </c>
      <c r="F51" s="105" t="s">
        <v>1796</v>
      </c>
      <c r="G51" s="106">
        <v>0</v>
      </c>
      <c r="H51" s="377" t="s">
        <v>1773</v>
      </c>
      <c r="I51" s="91" t="s">
        <v>1774</v>
      </c>
      <c r="J51" s="107"/>
      <c r="K51" s="108"/>
      <c r="L51" s="915"/>
      <c r="M51" s="915"/>
    </row>
    <row r="52" spans="1:14" ht="30" customHeight="1" x14ac:dyDescent="0.3">
      <c r="A52" s="3"/>
      <c r="B52" s="95"/>
      <c r="D52" s="104"/>
      <c r="E52" s="456">
        <v>2014</v>
      </c>
      <c r="F52" s="105" t="s">
        <v>1797</v>
      </c>
      <c r="G52" s="106">
        <v>0</v>
      </c>
      <c r="H52" s="377" t="s">
        <v>1773</v>
      </c>
      <c r="I52" s="91" t="s">
        <v>1774</v>
      </c>
      <c r="J52" s="107"/>
      <c r="K52" s="108"/>
      <c r="L52" s="915"/>
      <c r="M52" s="915"/>
    </row>
    <row r="53" spans="1:14" ht="30" customHeight="1" x14ac:dyDescent="0.3">
      <c r="A53" s="3"/>
      <c r="B53" s="95"/>
      <c r="D53" s="104"/>
      <c r="E53" s="456">
        <v>2015</v>
      </c>
      <c r="F53" s="105" t="s">
        <v>1798</v>
      </c>
      <c r="G53" s="106">
        <v>0</v>
      </c>
      <c r="H53" s="377" t="s">
        <v>1773</v>
      </c>
      <c r="I53" s="91" t="s">
        <v>1774</v>
      </c>
      <c r="J53" s="107"/>
      <c r="K53" s="108"/>
      <c r="L53" s="915"/>
      <c r="M53" s="915"/>
    </row>
    <row r="54" spans="1:14" ht="30" customHeight="1" x14ac:dyDescent="0.3">
      <c r="A54" s="3"/>
      <c r="B54" s="95"/>
      <c r="D54" s="104"/>
      <c r="E54" s="456">
        <v>2016</v>
      </c>
      <c r="F54" s="105" t="s">
        <v>1799</v>
      </c>
      <c r="G54" s="106">
        <v>0</v>
      </c>
      <c r="H54" s="377" t="s">
        <v>1773</v>
      </c>
      <c r="I54" s="91" t="s">
        <v>1774</v>
      </c>
      <c r="J54" s="107"/>
      <c r="K54" s="108"/>
      <c r="L54" s="915"/>
      <c r="M54" s="915"/>
    </row>
    <row r="55" spans="1:14" ht="30" customHeight="1" x14ac:dyDescent="0.3">
      <c r="A55" s="3"/>
      <c r="B55" s="95"/>
      <c r="D55" s="104"/>
      <c r="E55" s="456">
        <v>2017</v>
      </c>
      <c r="F55" s="105" t="s">
        <v>1800</v>
      </c>
      <c r="G55" s="106">
        <v>0</v>
      </c>
      <c r="H55" s="377" t="s">
        <v>1773</v>
      </c>
      <c r="I55" s="91" t="s">
        <v>1774</v>
      </c>
      <c r="J55" s="107"/>
      <c r="K55" s="108"/>
      <c r="L55" s="915"/>
      <c r="M55" s="915"/>
    </row>
    <row r="56" spans="1:14" ht="30" customHeight="1" x14ac:dyDescent="0.3">
      <c r="A56" s="3"/>
      <c r="B56" s="95"/>
      <c r="D56" s="104"/>
      <c r="E56" s="456">
        <v>2018</v>
      </c>
      <c r="F56" s="105" t="s">
        <v>1801</v>
      </c>
      <c r="G56" s="106">
        <v>0</v>
      </c>
      <c r="H56" s="377" t="s">
        <v>1802</v>
      </c>
      <c r="I56" s="91" t="s">
        <v>1774</v>
      </c>
      <c r="J56" s="107"/>
      <c r="K56" s="108"/>
      <c r="L56" s="915"/>
      <c r="M56" s="915"/>
    </row>
    <row r="57" spans="1:14" ht="30" customHeight="1" x14ac:dyDescent="0.3">
      <c r="A57" s="3"/>
      <c r="B57" s="95"/>
      <c r="D57" s="104"/>
      <c r="E57" s="456">
        <v>2019</v>
      </c>
      <c r="F57" s="105" t="s">
        <v>1803</v>
      </c>
      <c r="G57" s="106">
        <v>0</v>
      </c>
      <c r="H57" s="377" t="s">
        <v>1295</v>
      </c>
      <c r="I57" s="91" t="s">
        <v>1774</v>
      </c>
      <c r="J57" s="107"/>
      <c r="K57" s="108"/>
      <c r="L57" s="915"/>
      <c r="M57" s="915"/>
    </row>
    <row r="58" spans="1:14" ht="41.25" customHeight="1" x14ac:dyDescent="0.3">
      <c r="A58" s="3"/>
      <c r="B58" s="95"/>
      <c r="D58" s="104"/>
      <c r="E58" s="456">
        <v>2020</v>
      </c>
      <c r="F58" s="105" t="s">
        <v>1804</v>
      </c>
      <c r="G58" s="606" t="s">
        <v>1805</v>
      </c>
      <c r="H58" s="398" t="s">
        <v>1806</v>
      </c>
      <c r="I58" s="91" t="s">
        <v>1774</v>
      </c>
      <c r="J58" s="107"/>
      <c r="K58" s="108"/>
      <c r="L58" s="774"/>
      <c r="M58" s="774"/>
    </row>
    <row r="59" spans="1:14" ht="44.25" customHeight="1" x14ac:dyDescent="0.3">
      <c r="A59" s="3"/>
      <c r="B59" s="95"/>
      <c r="D59" s="104"/>
      <c r="E59" s="456">
        <v>2021</v>
      </c>
      <c r="F59" s="105" t="s">
        <v>1807</v>
      </c>
      <c r="G59" s="383" t="s">
        <v>1805</v>
      </c>
      <c r="H59" s="398" t="s">
        <v>1808</v>
      </c>
      <c r="I59" s="91" t="s">
        <v>1774</v>
      </c>
      <c r="J59" s="107"/>
      <c r="K59" s="108"/>
      <c r="L59" s="915"/>
      <c r="M59" s="915"/>
    </row>
    <row r="60" spans="1:14" ht="17.100000000000001" customHeight="1" x14ac:dyDescent="0.3">
      <c r="D60" s="110"/>
      <c r="E60" s="110"/>
      <c r="F60" s="111"/>
      <c r="G60" s="111"/>
      <c r="H60" s="111"/>
      <c r="I60" s="111"/>
      <c r="J60" s="93"/>
      <c r="K60" s="93"/>
      <c r="L60" s="93"/>
      <c r="M60" s="93"/>
      <c r="N60" s="66"/>
    </row>
    <row r="61" spans="1:14" ht="39.75" customHeight="1" x14ac:dyDescent="0.3">
      <c r="A61" s="112">
        <v>312</v>
      </c>
      <c r="D61" s="911" t="s">
        <v>1764</v>
      </c>
      <c r="E61" s="912"/>
      <c r="F61" s="773" t="s">
        <v>1809</v>
      </c>
      <c r="G61" s="773" t="s">
        <v>1810</v>
      </c>
      <c r="H61" s="773" t="s">
        <v>1811</v>
      </c>
      <c r="I61" s="773" t="s">
        <v>1768</v>
      </c>
      <c r="J61" s="113"/>
      <c r="K61" s="113"/>
      <c r="L61" s="113"/>
      <c r="M61" s="113"/>
      <c r="N61" s="66"/>
    </row>
    <row r="62" spans="1:14" ht="16.5" customHeight="1" x14ac:dyDescent="0.3">
      <c r="D62" s="911"/>
      <c r="E62" s="912"/>
      <c r="F62" s="67" t="s">
        <v>1314</v>
      </c>
      <c r="G62" s="67" t="s">
        <v>1315</v>
      </c>
      <c r="H62" s="67" t="s">
        <v>1770</v>
      </c>
      <c r="I62" s="67" t="s">
        <v>1771</v>
      </c>
      <c r="J62" s="114"/>
      <c r="K62" s="114"/>
      <c r="L62" s="114"/>
      <c r="M62" s="114"/>
    </row>
    <row r="63" spans="1:14" ht="30" customHeight="1" x14ac:dyDescent="0.3">
      <c r="A63" s="59"/>
      <c r="D63" s="115">
        <v>2</v>
      </c>
      <c r="E63" s="55" t="s">
        <v>1812</v>
      </c>
      <c r="F63" s="368"/>
      <c r="G63" s="383" t="s">
        <v>1805</v>
      </c>
      <c r="H63" s="105" t="s">
        <v>1813</v>
      </c>
      <c r="I63" s="415" t="s">
        <v>1814</v>
      </c>
      <c r="J63" s="116"/>
      <c r="K63" s="117"/>
      <c r="L63" s="906"/>
      <c r="M63" s="906"/>
    </row>
    <row r="64" spans="1:14" ht="30" customHeight="1" x14ac:dyDescent="0.3">
      <c r="A64" s="3"/>
      <c r="D64" s="907" t="s">
        <v>1815</v>
      </c>
      <c r="E64" s="908"/>
      <c r="F64" s="105" t="s">
        <v>1816</v>
      </c>
      <c r="G64" s="105" t="s">
        <v>1817</v>
      </c>
      <c r="H64" s="105" t="s">
        <v>1818</v>
      </c>
      <c r="I64" s="105" t="s">
        <v>1819</v>
      </c>
      <c r="J64" s="905"/>
      <c r="K64" s="905"/>
      <c r="L64" s="906"/>
      <c r="M64" s="905"/>
    </row>
  </sheetData>
  <sheetProtection formatColumns="0"/>
  <mergeCells count="52">
    <mergeCell ref="D25:M26"/>
    <mergeCell ref="G22:K22"/>
    <mergeCell ref="G19:K19"/>
    <mergeCell ref="D17:E17"/>
    <mergeCell ref="L59:M59"/>
    <mergeCell ref="L56:M56"/>
    <mergeCell ref="L57:M57"/>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28:M28"/>
    <mergeCell ref="D9:N9"/>
    <mergeCell ref="J64:K64"/>
    <mergeCell ref="L64:M64"/>
    <mergeCell ref="D64:E64"/>
    <mergeCell ref="L63:M63"/>
    <mergeCell ref="D27:E28"/>
    <mergeCell ref="D61:E62"/>
    <mergeCell ref="D20:E20"/>
    <mergeCell ref="L29:M29"/>
    <mergeCell ref="L30:M30"/>
    <mergeCell ref="L31:M31"/>
    <mergeCell ref="L32:M32"/>
    <mergeCell ref="L33:M33"/>
    <mergeCell ref="L34:M34"/>
    <mergeCell ref="L35:M35"/>
    <mergeCell ref="C4:F4"/>
    <mergeCell ref="F17:M17"/>
    <mergeCell ref="F20:M20"/>
    <mergeCell ref="G4:H4"/>
    <mergeCell ref="I4:J4"/>
    <mergeCell ref="F14:M14"/>
    <mergeCell ref="D8:J8"/>
    <mergeCell ref="D10:M10"/>
    <mergeCell ref="D12:M13"/>
  </mergeCells>
  <conditionalFormatting sqref="F18:M19 F21:M22 F63:I64 F29:I57 F59:I59">
    <cfRule type="expression" dxfId="1040" priority="5">
      <formula>ISNUMBER(F18)</formula>
    </cfRule>
  </conditionalFormatting>
  <conditionalFormatting sqref="I58">
    <cfRule type="expression" dxfId="1039" priority="3">
      <formula>ISNUMBER(I58)</formula>
    </cfRule>
  </conditionalFormatting>
  <conditionalFormatting sqref="F58">
    <cfRule type="expression" dxfId="1038" priority="2">
      <formula>ISNUMBER(F58)</formula>
    </cfRule>
  </conditionalFormatting>
  <conditionalFormatting sqref="G58:H58">
    <cfRule type="expression" dxfId="1037" priority="1">
      <formula>ISNUMBER(G58)</formula>
    </cfRule>
  </conditionalFormatting>
  <dataValidations count="21">
    <dataValidation type="decimal" operator="greaterThanOrEqual" allowBlank="1" showInputMessage="1" showErrorMessage="1" errorTitle="Error" error="One-Year Net Mean must be a loss (positive)" sqref="F18" xr:uid="{00000000-0002-0000-0B00-000000000000}">
      <formula1>0</formula1>
    </dataValidation>
    <dataValidation type="decimal" operator="greaterThanOrEqual" allowBlank="1" showInputMessage="1" showErrorMessage="1" errorTitle="Error" error="One-Year Gross Mean must be a loss (positive)" sqref="F19" xr:uid="{00000000-0002-0000-0B00-000001000000}">
      <formula1>0</formula1>
    </dataValidation>
    <dataValidation type="decimal" operator="greaterThanOrEqual" allowBlank="1" showInputMessage="1" showErrorMessage="1" errorTitle="Error" error="Ultimate Net Mean must be a loss (positive)" sqref="F21" xr:uid="{00000000-0002-0000-0B00-000002000000}">
      <formula1>0</formula1>
    </dataValidation>
    <dataValidation type="decimal" operator="greaterThanOrEqual" allowBlank="1" showInputMessage="1" showErrorMessage="1" errorTitle="Error" error="Ultimate Gross Mean must be a loss (positive)" sqref="F22" xr:uid="{00000000-0002-0000-0B00-000003000000}">
      <formula1>0</formula1>
    </dataValidation>
    <dataValidation type="decimal" operator="greaterThanOrEqual" allowBlank="1" showInputMessage="1" showErrorMessage="1" errorTitle="Error" error="One-Year Net 50th percentile must be a loss (positive)" sqref="G18" xr:uid="{00000000-0002-0000-0B00-000004000000}">
      <formula1>0</formula1>
    </dataValidation>
    <dataValidation type="decimal" operator="greaterThanOrEqual" allowBlank="1" showInputMessage="1" showErrorMessage="1" errorTitle="Error" error="Ultimate Net 50th percentile must be a loss (positive)" sqref="G21" xr:uid="{00000000-0002-0000-0B00-000005000000}">
      <formula1>0</formula1>
    </dataValidation>
    <dataValidation type="custom" operator="greaterThanOrEqual" allowBlank="1" showInputMessage="1" showErrorMessage="1" errorTitle="Error" error="One-Year Net 75th percentile must be _x000a_ 1. a loss (positive) and _x000a_ 2. greater than or equal to One-Year 50th percentile" sqref="H18" xr:uid="{00000000-0002-0000-0B00-000006000000}">
      <formula1>AND(H18&gt;=0,H18&gt;=G18)</formula1>
    </dataValidation>
    <dataValidation type="custom" allowBlank="1" showInputMessage="1" showErrorMessage="1" errorTitle="Error" error="Ultimate 75th percentile must be _x000a_ 1. a loss (positive) and _x000a_ 2. greater than or equal to Ultimate 50th percentile" sqref="H21" xr:uid="{00000000-0002-0000-0B00-000007000000}">
      <formula1>AND(H21&gt;=0,H21&gt;=G21)</formula1>
    </dataValidation>
    <dataValidation type="custom" allowBlank="1" showInputMessage="1" showErrorMessage="1" errorTitle="Error" error="One-Year Net 90th percentile must be _x000a_ 1. a loss (positive) and_x000a_ 2. greater than or equal to One-Year 75th percentile" sqref="I18" xr:uid="{00000000-0002-0000-0B00-000009000000}">
      <formula1>AND(I18&gt;=0,I18&gt;=H18)</formula1>
    </dataValidation>
    <dataValidation type="custom" allowBlank="1" showInputMessage="1" showErrorMessage="1" errorTitle="Error" error="Ultimate Net 90th percentile must be _x000a_ 1. a loss (positive) and _x000a_ 2. greater than or equal to Ultimate 75th percentile_x000a_" sqref="I21" xr:uid="{00000000-0002-0000-0B00-00000A000000}">
      <formula1>AND(I21&gt;=0,I21&gt;=H21)</formula1>
    </dataValidation>
    <dataValidation type="custom" allowBlank="1" showInputMessage="1" showErrorMessage="1" errorTitle="Error" error="One-Year Net 95th percentile must be _x000a_ 1. a loss (positive) and _x000a_ 2. greater than or equal to One-Year 90th percentile" sqref="J18" xr:uid="{00000000-0002-0000-0B00-00000B000000}">
      <formula1>AND(J18&gt;=0,J18&gt;=I18)</formula1>
    </dataValidation>
    <dataValidation type="custom" allowBlank="1" showInputMessage="1" showErrorMessage="1" errorTitle="Error" error="Ultimate Net 95th percentile must be _x000a_ 1. a loss (positive)_x000a_ 2. greater than or equal to Ultimate 90th percentile" sqref="J21" xr:uid="{00000000-0002-0000-0B00-00000C000000}">
      <formula1>AND(J21&gt;=0,J21&gt;=I21)</formula1>
    </dataValidation>
    <dataValidation type="custom" allowBlank="1" showInputMessage="1" showErrorMessage="1" errorTitle="Error" error="One-Year Net 99th percentile must be _x000a_ 1. a loss (positive)_x000a_ 2. greater than or equal to One-Year 95th percentile" sqref="K18" xr:uid="{00000000-0002-0000-0B00-00000D000000}">
      <formula1>AND(K18&gt;=0,K18&gt;=J18)</formula1>
    </dataValidation>
    <dataValidation type="custom" allowBlank="1" showInputMessage="1" showErrorMessage="1" errorTitle="Error" error="Ultimate Net 99th percentile must be _x000a_ 1. a loss (positive)_x000a_ 2. greater than or equal to Ultimate 95th percentile" sqref="K21" xr:uid="{00000000-0002-0000-0B00-00000E000000}">
      <formula1>AND(K21&gt;=0,K21&gt;=J21)</formula1>
    </dataValidation>
    <dataValidation type="custom" allowBlank="1" showInputMessage="1" showErrorMessage="1" errorTitle="Error" error="One-Year Net 99.5th percentile must be _x000a_ 1. a loss (positive)_x000a_ 2. greater than or equal to One-Year 99th percentile" sqref="L18" xr:uid="{00000000-0002-0000-0B00-00000F000000}">
      <formula1>AND(L18&gt;=0,L18&gt;=K18)</formula1>
    </dataValidation>
    <dataValidation type="decimal" operator="greaterThanOrEqual" allowBlank="1" showInputMessage="1" showErrorMessage="1" errorTitle="Error" error="One-Year Gross 99.5th percentile must be a loss (positive)" sqref="L19" xr:uid="{00000000-0002-0000-0B00-000010000000}">
      <formula1>0</formula1>
    </dataValidation>
    <dataValidation type="custom" allowBlank="1" showInputMessage="1" showErrorMessage="1" errorTitle="Error" error="Ultimate Net 99.5th percentile must be _x000a_ 1. a loss (positive)_x000a_ 2. greater than or equal to Ultimate 99th percentile" sqref="L21" xr:uid="{00000000-0002-0000-0B00-000011000000}">
      <formula1>AND(L21&gt;=0,L21&gt;=K21)</formula1>
    </dataValidation>
    <dataValidation type="decimal" operator="greaterThanOrEqual" allowBlank="1" showInputMessage="1" showErrorMessage="1" errorTitle="Error" error="Ultimate Gross 99.5th percentile must be a loss (positive)" sqref="L22" xr:uid="{00000000-0002-0000-0B00-000012000000}">
      <formula1>0</formula1>
    </dataValidation>
    <dataValidation type="custom" allowBlank="1" showInputMessage="1" showErrorMessage="1" errorTitle="Error" error="One-Year Net 99.8th percentile must be _x000a_ 1. a loss (positive)_x000a_ 2. greater than or equal to One-Year 99.5th percentile" sqref="M18" xr:uid="{00000000-0002-0000-0B00-000013000000}">
      <formula1>AND(M18&gt;=0,M18&gt;=L18)</formula1>
    </dataValidation>
    <dataValidation type="custom" allowBlank="1" showInputMessage="1" showErrorMessage="1" errorTitle="Error" error="Ultimate Net 99.8th percentile must be _x000a_ 1.a loss (positive)_x000a_ 2.greater than or equal to Ultimate 99.5th percentile" sqref="M21" xr:uid="{00000000-0002-0000-0B00-000014000000}">
      <formula1>AND(M21&gt;=0,M21&gt;=L21)</formula1>
    </dataValidation>
    <dataValidation errorStyle="warning" operator="greaterThanOrEqual" allowBlank="1" showInputMessage="1" showErrorMessage="1" errorTitle="Warning" error="New Business should normally be a deficit (positive)" sqref="H29:H55" xr:uid="{00000000-0002-0000-0B00-000016000000}"/>
  </dataValidations>
  <pageMargins left="0.70866141732283472" right="0.70866141732283472" top="0.74803149606299213" bottom="0.74803149606299213" header="0.31496062992125984" footer="0.31496062992125984"/>
  <pageSetup paperSize="9" scale="36" fitToHeight="0" orientation="portrait" verticalDpi="90" r:id="rId1"/>
  <headerFooter scaleWithDoc="0">
    <oddHeader>&amp;R&amp;F</oddHeader>
    <oddFooter>&amp;L&amp;D &amp;T&amp;RPage &amp;P of &amp;N&amp;C&amp;1#&amp;"Calibri"&amp;10&amp;K000000Classification: 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tabColor rgb="FFFFFF00"/>
    <pageSetUpPr fitToPage="1"/>
  </sheetPr>
  <dimension ref="B1:J51"/>
  <sheetViews>
    <sheetView zoomScale="80" zoomScaleNormal="8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2" width="11.85546875" style="281" customWidth="1"/>
    <col min="3" max="3" width="11.85546875" style="284" customWidth="1"/>
    <col min="4" max="5" width="28" style="280" customWidth="1"/>
    <col min="6" max="6" width="9.140625" style="280"/>
    <col min="7" max="8" width="44.28515625" style="280" customWidth="1"/>
    <col min="9" max="9" width="40.7109375" style="280" customWidth="1"/>
    <col min="10" max="10" width="12.7109375" style="279" customWidth="1"/>
    <col min="11" max="16384" width="9.140625" style="279"/>
  </cols>
  <sheetData>
    <row r="1" spans="2:10" x14ac:dyDescent="0.25">
      <c r="B1" s="279"/>
    </row>
    <row r="2" spans="2:10" ht="48" customHeight="1" x14ac:dyDescent="0.25">
      <c r="B2" s="837" t="s">
        <v>1820</v>
      </c>
      <c r="C2" s="837"/>
      <c r="D2" s="837"/>
      <c r="E2" s="837"/>
      <c r="F2" s="837"/>
      <c r="G2" s="837"/>
      <c r="H2" s="837"/>
      <c r="I2" s="837"/>
      <c r="J2" s="837"/>
    </row>
    <row r="3" spans="2:10" ht="32.25" customHeight="1" x14ac:dyDescent="0.25">
      <c r="B3" s="282" t="s">
        <v>1209</v>
      </c>
      <c r="C3" s="282" t="s">
        <v>1210</v>
      </c>
      <c r="D3" s="282" t="s">
        <v>1211</v>
      </c>
      <c r="E3" s="282" t="s">
        <v>986</v>
      </c>
      <c r="F3" s="282" t="s">
        <v>1212</v>
      </c>
      <c r="G3" s="282" t="s">
        <v>1213</v>
      </c>
      <c r="H3" s="642" t="s">
        <v>1375</v>
      </c>
      <c r="I3" s="282" t="s">
        <v>1214</v>
      </c>
      <c r="J3" s="282" t="s">
        <v>1145</v>
      </c>
    </row>
    <row r="4" spans="2:10" ht="47.25" customHeight="1" x14ac:dyDescent="0.25">
      <c r="B4" s="289" t="s">
        <v>1821</v>
      </c>
      <c r="C4" s="289" t="s">
        <v>1822</v>
      </c>
      <c r="D4" s="290" t="s">
        <v>1823</v>
      </c>
      <c r="E4" s="290" t="s">
        <v>1824</v>
      </c>
      <c r="F4" s="289"/>
      <c r="G4" s="290"/>
      <c r="H4" s="290"/>
      <c r="I4" s="372" t="s">
        <v>1825</v>
      </c>
      <c r="J4" s="711" t="s">
        <v>888</v>
      </c>
    </row>
    <row r="5" spans="2:10" ht="47.25" customHeight="1" x14ac:dyDescent="0.25">
      <c r="B5" s="289" t="s">
        <v>1826</v>
      </c>
      <c r="C5" s="289" t="s">
        <v>1827</v>
      </c>
      <c r="D5" s="290" t="s">
        <v>1823</v>
      </c>
      <c r="E5" s="290" t="s">
        <v>1828</v>
      </c>
      <c r="F5" s="289"/>
      <c r="G5" s="290"/>
      <c r="H5" s="290"/>
      <c r="I5" s="372" t="s">
        <v>1825</v>
      </c>
      <c r="J5" s="711" t="s">
        <v>888</v>
      </c>
    </row>
    <row r="6" spans="2:10" ht="47.25" customHeight="1" x14ac:dyDescent="0.25">
      <c r="B6" s="289" t="s">
        <v>1829</v>
      </c>
      <c r="C6" s="289" t="s">
        <v>1830</v>
      </c>
      <c r="D6" s="290" t="s">
        <v>1831</v>
      </c>
      <c r="E6" s="290" t="s">
        <v>1828</v>
      </c>
      <c r="F6" s="289"/>
      <c r="G6" s="290"/>
      <c r="H6" s="290"/>
      <c r="I6" s="372" t="s">
        <v>1825</v>
      </c>
      <c r="J6" s="711" t="s">
        <v>888</v>
      </c>
    </row>
    <row r="7" spans="2:10" ht="30" customHeight="1" x14ac:dyDescent="0.25">
      <c r="B7" s="289" t="s">
        <v>1832</v>
      </c>
      <c r="C7" s="289" t="s">
        <v>1377</v>
      </c>
      <c r="D7" s="290" t="s">
        <v>1833</v>
      </c>
      <c r="E7" s="290" t="s">
        <v>1834</v>
      </c>
      <c r="F7" s="289" t="s">
        <v>893</v>
      </c>
      <c r="G7" s="290" t="s">
        <v>1835</v>
      </c>
      <c r="H7" s="290"/>
      <c r="I7" s="372"/>
      <c r="J7" s="711" t="s">
        <v>888</v>
      </c>
    </row>
    <row r="8" spans="2:10" ht="30" customHeight="1" x14ac:dyDescent="0.25">
      <c r="B8" s="289" t="s">
        <v>1836</v>
      </c>
      <c r="C8" s="289" t="s">
        <v>1388</v>
      </c>
      <c r="D8" s="290" t="s">
        <v>1837</v>
      </c>
      <c r="E8" s="290" t="s">
        <v>1834</v>
      </c>
      <c r="F8" s="289" t="s">
        <v>893</v>
      </c>
      <c r="G8" s="290" t="s">
        <v>1838</v>
      </c>
      <c r="H8" s="290"/>
      <c r="I8" s="372"/>
      <c r="J8" s="711" t="s">
        <v>888</v>
      </c>
    </row>
    <row r="9" spans="2:10" ht="30" customHeight="1" x14ac:dyDescent="0.25">
      <c r="B9" s="289" t="s">
        <v>1839</v>
      </c>
      <c r="C9" s="289" t="s">
        <v>1664</v>
      </c>
      <c r="D9" s="290" t="s">
        <v>1840</v>
      </c>
      <c r="E9" s="290" t="s">
        <v>1834</v>
      </c>
      <c r="F9" s="289" t="s">
        <v>893</v>
      </c>
      <c r="G9" s="290" t="s">
        <v>1841</v>
      </c>
      <c r="H9" s="290"/>
      <c r="I9" s="372"/>
      <c r="J9" s="711" t="s">
        <v>888</v>
      </c>
    </row>
    <row r="10" spans="2:10" ht="30" customHeight="1" x14ac:dyDescent="0.25">
      <c r="B10" s="289" t="s">
        <v>1842</v>
      </c>
      <c r="C10" s="289" t="s">
        <v>1484</v>
      </c>
      <c r="D10" s="290" t="s">
        <v>1843</v>
      </c>
      <c r="E10" s="290" t="s">
        <v>1834</v>
      </c>
      <c r="F10" s="289" t="s">
        <v>893</v>
      </c>
      <c r="G10" s="290" t="s">
        <v>1844</v>
      </c>
      <c r="H10" s="290"/>
      <c r="I10" s="372"/>
      <c r="J10" s="711" t="s">
        <v>888</v>
      </c>
    </row>
    <row r="11" spans="2:10" ht="30" customHeight="1" x14ac:dyDescent="0.25">
      <c r="B11" s="289" t="s">
        <v>1845</v>
      </c>
      <c r="C11" s="289" t="s">
        <v>1672</v>
      </c>
      <c r="D11" s="290" t="s">
        <v>1846</v>
      </c>
      <c r="E11" s="290" t="s">
        <v>1834</v>
      </c>
      <c r="F11" s="289" t="s">
        <v>893</v>
      </c>
      <c r="G11" s="290" t="s">
        <v>1847</v>
      </c>
      <c r="H11" s="290"/>
      <c r="I11" s="372"/>
      <c r="J11" s="711" t="s">
        <v>888</v>
      </c>
    </row>
    <row r="12" spans="2:10" ht="30" customHeight="1" x14ac:dyDescent="0.25">
      <c r="B12" s="289" t="s">
        <v>1848</v>
      </c>
      <c r="C12" s="289" t="s">
        <v>1508</v>
      </c>
      <c r="D12" s="290" t="s">
        <v>1849</v>
      </c>
      <c r="E12" s="290" t="s">
        <v>1834</v>
      </c>
      <c r="F12" s="289" t="s">
        <v>893</v>
      </c>
      <c r="G12" s="290" t="s">
        <v>1850</v>
      </c>
      <c r="H12" s="290"/>
      <c r="I12" s="372"/>
      <c r="J12" s="711" t="s">
        <v>888</v>
      </c>
    </row>
    <row r="13" spans="2:10" ht="30" customHeight="1" x14ac:dyDescent="0.25">
      <c r="B13" s="289" t="s">
        <v>1851</v>
      </c>
      <c r="C13" s="289" t="s">
        <v>1159</v>
      </c>
      <c r="D13" s="290" t="s">
        <v>1852</v>
      </c>
      <c r="E13" s="290" t="s">
        <v>1834</v>
      </c>
      <c r="F13" s="289" t="s">
        <v>893</v>
      </c>
      <c r="G13" s="290" t="s">
        <v>1853</v>
      </c>
      <c r="H13" s="290"/>
      <c r="I13" s="372"/>
      <c r="J13" s="711" t="s">
        <v>888</v>
      </c>
    </row>
    <row r="14" spans="2:10" ht="30" customHeight="1" x14ac:dyDescent="0.25">
      <c r="B14" s="289" t="s">
        <v>1854</v>
      </c>
      <c r="C14" s="289" t="s">
        <v>1528</v>
      </c>
      <c r="D14" s="290" t="s">
        <v>1855</v>
      </c>
      <c r="E14" s="290" t="s">
        <v>1834</v>
      </c>
      <c r="F14" s="289" t="s">
        <v>893</v>
      </c>
      <c r="G14" s="290" t="s">
        <v>1856</v>
      </c>
      <c r="H14" s="290"/>
      <c r="I14" s="372"/>
      <c r="J14" s="711" t="s">
        <v>888</v>
      </c>
    </row>
    <row r="15" spans="2:10" ht="30" customHeight="1" x14ac:dyDescent="0.25">
      <c r="B15" s="289" t="s">
        <v>1857</v>
      </c>
      <c r="C15" s="289" t="s">
        <v>1406</v>
      </c>
      <c r="D15" s="290" t="s">
        <v>1858</v>
      </c>
      <c r="E15" s="290" t="s">
        <v>1834</v>
      </c>
      <c r="F15" s="289" t="s">
        <v>893</v>
      </c>
      <c r="G15" s="290" t="s">
        <v>1859</v>
      </c>
      <c r="H15" s="290"/>
      <c r="I15" s="372"/>
      <c r="J15" s="711" t="s">
        <v>888</v>
      </c>
    </row>
    <row r="16" spans="2:10" ht="30" customHeight="1" x14ac:dyDescent="0.25">
      <c r="B16" s="289" t="s">
        <v>1860</v>
      </c>
      <c r="C16" s="289" t="s">
        <v>1537</v>
      </c>
      <c r="D16" s="290" t="s">
        <v>1861</v>
      </c>
      <c r="E16" s="290" t="s">
        <v>1834</v>
      </c>
      <c r="F16" s="289" t="s">
        <v>893</v>
      </c>
      <c r="G16" s="290" t="s">
        <v>1862</v>
      </c>
      <c r="H16" s="290"/>
      <c r="I16" s="372"/>
      <c r="J16" s="711" t="s">
        <v>888</v>
      </c>
    </row>
    <row r="17" spans="2:10" ht="30" customHeight="1" x14ac:dyDescent="0.25">
      <c r="B17" s="289" t="s">
        <v>1863</v>
      </c>
      <c r="C17" s="289" t="s">
        <v>1864</v>
      </c>
      <c r="D17" s="290" t="s">
        <v>1865</v>
      </c>
      <c r="E17" s="290" t="s">
        <v>1834</v>
      </c>
      <c r="F17" s="289" t="s">
        <v>893</v>
      </c>
      <c r="G17" s="290" t="s">
        <v>1866</v>
      </c>
      <c r="H17" s="290"/>
      <c r="I17" s="372"/>
      <c r="J17" s="711" t="s">
        <v>888</v>
      </c>
    </row>
    <row r="18" spans="2:10" ht="30" customHeight="1" x14ac:dyDescent="0.25">
      <c r="B18" s="289" t="s">
        <v>1867</v>
      </c>
      <c r="C18" s="289" t="s">
        <v>1546</v>
      </c>
      <c r="D18" s="290" t="s">
        <v>1868</v>
      </c>
      <c r="E18" s="290" t="s">
        <v>1834</v>
      </c>
      <c r="F18" s="289" t="s">
        <v>893</v>
      </c>
      <c r="G18" s="290" t="s">
        <v>1869</v>
      </c>
      <c r="H18" s="290"/>
      <c r="I18" s="372"/>
      <c r="J18" s="711" t="s">
        <v>888</v>
      </c>
    </row>
    <row r="19" spans="2:10" ht="30" customHeight="1" x14ac:dyDescent="0.25">
      <c r="B19" s="289" t="s">
        <v>1870</v>
      </c>
      <c r="C19" s="289" t="s">
        <v>1771</v>
      </c>
      <c r="D19" s="290" t="s">
        <v>1871</v>
      </c>
      <c r="E19" s="290" t="s">
        <v>1872</v>
      </c>
      <c r="F19" s="289" t="s">
        <v>893</v>
      </c>
      <c r="G19" s="290" t="s">
        <v>1873</v>
      </c>
      <c r="H19" s="290" t="s">
        <v>1874</v>
      </c>
      <c r="I19" s="372"/>
      <c r="J19" s="711" t="s">
        <v>888</v>
      </c>
    </row>
    <row r="20" spans="2:10" ht="30" customHeight="1" x14ac:dyDescent="0.25">
      <c r="B20" s="289" t="s">
        <v>1875</v>
      </c>
      <c r="C20" s="289" t="s">
        <v>1418</v>
      </c>
      <c r="D20" s="290" t="s">
        <v>1876</v>
      </c>
      <c r="E20" s="290" t="s">
        <v>1684</v>
      </c>
      <c r="F20" s="289" t="s">
        <v>893</v>
      </c>
      <c r="G20" s="290" t="s">
        <v>1877</v>
      </c>
      <c r="H20" s="290" t="s">
        <v>1686</v>
      </c>
      <c r="I20" s="372"/>
      <c r="J20" s="711" t="s">
        <v>888</v>
      </c>
    </row>
    <row r="21" spans="2:10" ht="30" customHeight="1" x14ac:dyDescent="0.25">
      <c r="B21" s="289" t="s">
        <v>1878</v>
      </c>
      <c r="C21" s="289" t="s">
        <v>1664</v>
      </c>
      <c r="D21" s="290" t="s">
        <v>1840</v>
      </c>
      <c r="E21" s="290" t="s">
        <v>1688</v>
      </c>
      <c r="F21" s="289" t="s">
        <v>893</v>
      </c>
      <c r="G21" s="290" t="s">
        <v>1879</v>
      </c>
      <c r="H21" s="290" t="s">
        <v>1690</v>
      </c>
      <c r="I21" s="372"/>
      <c r="J21" s="711" t="s">
        <v>888</v>
      </c>
    </row>
    <row r="22" spans="2:10" ht="30" customHeight="1" x14ac:dyDescent="0.25">
      <c r="B22" s="289" t="s">
        <v>1880</v>
      </c>
      <c r="C22" s="289" t="s">
        <v>1484</v>
      </c>
      <c r="D22" s="290" t="s">
        <v>1843</v>
      </c>
      <c r="E22" s="290" t="s">
        <v>1692</v>
      </c>
      <c r="F22" s="289" t="s">
        <v>893</v>
      </c>
      <c r="G22" s="290" t="s">
        <v>1881</v>
      </c>
      <c r="H22" s="290" t="s">
        <v>1694</v>
      </c>
      <c r="I22" s="372"/>
      <c r="J22" s="711" t="s">
        <v>888</v>
      </c>
    </row>
    <row r="23" spans="2:10" ht="30" customHeight="1" x14ac:dyDescent="0.25">
      <c r="B23" s="289" t="s">
        <v>1882</v>
      </c>
      <c r="C23" s="289" t="s">
        <v>1672</v>
      </c>
      <c r="D23" s="290" t="s">
        <v>1846</v>
      </c>
      <c r="E23" s="290" t="s">
        <v>1696</v>
      </c>
      <c r="F23" s="289" t="s">
        <v>893</v>
      </c>
      <c r="G23" s="290" t="s">
        <v>1883</v>
      </c>
      <c r="H23" s="290" t="s">
        <v>1698</v>
      </c>
      <c r="I23" s="372"/>
      <c r="J23" s="711" t="s">
        <v>888</v>
      </c>
    </row>
    <row r="24" spans="2:10" ht="30" customHeight="1" x14ac:dyDescent="0.25">
      <c r="B24" s="289" t="s">
        <v>1884</v>
      </c>
      <c r="C24" s="289" t="s">
        <v>1508</v>
      </c>
      <c r="D24" s="290" t="s">
        <v>1849</v>
      </c>
      <c r="E24" s="290" t="s">
        <v>1885</v>
      </c>
      <c r="F24" s="289" t="s">
        <v>893</v>
      </c>
      <c r="G24" s="290" t="s">
        <v>1886</v>
      </c>
      <c r="H24" s="290" t="s">
        <v>1887</v>
      </c>
      <c r="I24" s="372"/>
      <c r="J24" s="711" t="s">
        <v>888</v>
      </c>
    </row>
    <row r="25" spans="2:10" ht="38.25" x14ac:dyDescent="0.25">
      <c r="B25" s="289" t="s">
        <v>1888</v>
      </c>
      <c r="C25" s="289" t="s">
        <v>1537</v>
      </c>
      <c r="D25" s="290" t="s">
        <v>1861</v>
      </c>
      <c r="E25" s="290" t="s">
        <v>1889</v>
      </c>
      <c r="F25" s="289" t="s">
        <v>895</v>
      </c>
      <c r="G25" s="290" t="s">
        <v>1890</v>
      </c>
      <c r="H25" s="290" t="s">
        <v>1891</v>
      </c>
      <c r="I25" s="372"/>
      <c r="J25" s="711" t="s">
        <v>888</v>
      </c>
    </row>
    <row r="26" spans="2:10" ht="38.25" x14ac:dyDescent="0.25">
      <c r="B26" s="289" t="s">
        <v>1892</v>
      </c>
      <c r="C26" s="289" t="s">
        <v>1546</v>
      </c>
      <c r="D26" s="290" t="s">
        <v>1868</v>
      </c>
      <c r="E26" s="290" t="s">
        <v>1893</v>
      </c>
      <c r="F26" s="289" t="s">
        <v>895</v>
      </c>
      <c r="G26" s="290" t="s">
        <v>1894</v>
      </c>
      <c r="H26" s="290" t="s">
        <v>1895</v>
      </c>
      <c r="I26" s="372"/>
      <c r="J26" s="711" t="s">
        <v>888</v>
      </c>
    </row>
    <row r="27" spans="2:10" ht="30" customHeight="1" x14ac:dyDescent="0.25">
      <c r="B27" s="289" t="s">
        <v>1896</v>
      </c>
      <c r="C27" s="289" t="s">
        <v>1159</v>
      </c>
      <c r="D27" s="290" t="s">
        <v>1852</v>
      </c>
      <c r="E27" s="290" t="s">
        <v>1897</v>
      </c>
      <c r="F27" s="289" t="s">
        <v>895</v>
      </c>
      <c r="G27" s="290" t="s">
        <v>1898</v>
      </c>
      <c r="H27" s="290" t="s">
        <v>1899</v>
      </c>
      <c r="I27" s="372"/>
      <c r="J27" s="711" t="s">
        <v>888</v>
      </c>
    </row>
    <row r="28" spans="2:10" ht="30" customHeight="1" x14ac:dyDescent="0.25">
      <c r="B28" s="289" t="s">
        <v>1900</v>
      </c>
      <c r="C28" s="289" t="s">
        <v>1864</v>
      </c>
      <c r="D28" s="290" t="s">
        <v>1865</v>
      </c>
      <c r="E28" s="290" t="s">
        <v>1901</v>
      </c>
      <c r="F28" s="289" t="s">
        <v>895</v>
      </c>
      <c r="G28" s="290" t="s">
        <v>1902</v>
      </c>
      <c r="H28" s="290" t="s">
        <v>1903</v>
      </c>
      <c r="I28" s="372"/>
      <c r="J28" s="711" t="s">
        <v>888</v>
      </c>
    </row>
    <row r="29" spans="2:10" ht="30" customHeight="1" x14ac:dyDescent="0.25">
      <c r="B29" s="289" t="s">
        <v>1904</v>
      </c>
      <c r="C29" s="289" t="s">
        <v>1411</v>
      </c>
      <c r="D29" s="290" t="s">
        <v>1905</v>
      </c>
      <c r="E29" s="290" t="s">
        <v>1834</v>
      </c>
      <c r="F29" s="289" t="s">
        <v>893</v>
      </c>
      <c r="G29" s="290" t="s">
        <v>1906</v>
      </c>
      <c r="H29" s="290"/>
      <c r="I29" s="372"/>
      <c r="J29" s="711" t="s">
        <v>888</v>
      </c>
    </row>
    <row r="30" spans="2:10" ht="45" customHeight="1" x14ac:dyDescent="0.25">
      <c r="B30" s="289" t="s">
        <v>1907</v>
      </c>
      <c r="C30" s="289" t="s">
        <v>1418</v>
      </c>
      <c r="D30" s="290" t="s">
        <v>1876</v>
      </c>
      <c r="E30" s="290" t="s">
        <v>1834</v>
      </c>
      <c r="F30" s="289" t="s">
        <v>893</v>
      </c>
      <c r="G30" s="290" t="s">
        <v>1908</v>
      </c>
      <c r="H30" s="290"/>
      <c r="I30" s="372"/>
      <c r="J30" s="711" t="s">
        <v>888</v>
      </c>
    </row>
    <row r="31" spans="2:10" ht="30" customHeight="1" x14ac:dyDescent="0.25">
      <c r="B31" s="289" t="s">
        <v>1909</v>
      </c>
      <c r="C31" s="289" t="s">
        <v>1450</v>
      </c>
      <c r="D31" s="290" t="s">
        <v>1910</v>
      </c>
      <c r="E31" s="290" t="s">
        <v>1911</v>
      </c>
      <c r="F31" s="289" t="s">
        <v>893</v>
      </c>
      <c r="G31" s="290" t="s">
        <v>1912</v>
      </c>
      <c r="H31" s="290" t="s">
        <v>1913</v>
      </c>
      <c r="I31" s="372"/>
      <c r="J31" s="711" t="s">
        <v>888</v>
      </c>
    </row>
    <row r="32" spans="2:10" ht="45" customHeight="1" x14ac:dyDescent="0.25">
      <c r="B32" s="289" t="s">
        <v>1914</v>
      </c>
      <c r="C32" s="289" t="s">
        <v>1450</v>
      </c>
      <c r="D32" s="290" t="s">
        <v>1910</v>
      </c>
      <c r="E32" s="290" t="s">
        <v>1834</v>
      </c>
      <c r="F32" s="289" t="s">
        <v>893</v>
      </c>
      <c r="G32" s="290" t="s">
        <v>1915</v>
      </c>
      <c r="H32" s="290"/>
      <c r="I32" s="372"/>
      <c r="J32" s="711" t="s">
        <v>888</v>
      </c>
    </row>
    <row r="33" spans="2:10" ht="30" customHeight="1" x14ac:dyDescent="0.25">
      <c r="B33" s="289" t="s">
        <v>1916</v>
      </c>
      <c r="C33" s="289" t="s">
        <v>1917</v>
      </c>
      <c r="D33" s="290" t="s">
        <v>1918</v>
      </c>
      <c r="E33" s="290" t="s">
        <v>1834</v>
      </c>
      <c r="F33" s="289" t="s">
        <v>893</v>
      </c>
      <c r="G33" s="290" t="s">
        <v>1919</v>
      </c>
      <c r="H33" s="290"/>
      <c r="I33" s="372"/>
      <c r="J33" s="711" t="s">
        <v>888</v>
      </c>
    </row>
    <row r="34" spans="2:10" ht="30" customHeight="1" x14ac:dyDescent="0.25">
      <c r="B34" s="289" t="s">
        <v>1920</v>
      </c>
      <c r="C34" s="289" t="s">
        <v>1917</v>
      </c>
      <c r="D34" s="290" t="s">
        <v>1918</v>
      </c>
      <c r="E34" s="290" t="s">
        <v>1921</v>
      </c>
      <c r="F34" s="289" t="s">
        <v>893</v>
      </c>
      <c r="G34" s="290" t="s">
        <v>1922</v>
      </c>
      <c r="H34" s="290" t="s">
        <v>1923</v>
      </c>
      <c r="I34" s="372"/>
      <c r="J34" s="711" t="s">
        <v>888</v>
      </c>
    </row>
    <row r="35" spans="2:10" ht="30" customHeight="1" x14ac:dyDescent="0.25">
      <c r="B35" s="289" t="s">
        <v>1924</v>
      </c>
      <c r="C35" s="289" t="s">
        <v>1925</v>
      </c>
      <c r="D35" s="290" t="s">
        <v>1926</v>
      </c>
      <c r="E35" s="290" t="s">
        <v>1834</v>
      </c>
      <c r="F35" s="289" t="s">
        <v>893</v>
      </c>
      <c r="G35" s="290" t="s">
        <v>1927</v>
      </c>
      <c r="H35" s="290"/>
      <c r="I35" s="372"/>
      <c r="J35" s="711" t="s">
        <v>888</v>
      </c>
    </row>
    <row r="36" spans="2:10" ht="45" customHeight="1" x14ac:dyDescent="0.25">
      <c r="B36" s="289" t="s">
        <v>1928</v>
      </c>
      <c r="C36" s="289" t="s">
        <v>1925</v>
      </c>
      <c r="D36" s="290" t="s">
        <v>1926</v>
      </c>
      <c r="E36" s="290" t="s">
        <v>1929</v>
      </c>
      <c r="F36" s="289" t="s">
        <v>893</v>
      </c>
      <c r="G36" s="290" t="s">
        <v>1930</v>
      </c>
      <c r="H36" s="290" t="s">
        <v>1931</v>
      </c>
      <c r="I36" s="372"/>
      <c r="J36" s="711" t="s">
        <v>888</v>
      </c>
    </row>
    <row r="37" spans="2:10" ht="45" customHeight="1" x14ac:dyDescent="0.25">
      <c r="B37" s="289" t="s">
        <v>1932</v>
      </c>
      <c r="C37" s="289" t="s">
        <v>1933</v>
      </c>
      <c r="D37" s="290" t="s">
        <v>1934</v>
      </c>
      <c r="E37" s="290" t="s">
        <v>1834</v>
      </c>
      <c r="F37" s="289" t="s">
        <v>893</v>
      </c>
      <c r="G37" s="290" t="s">
        <v>1935</v>
      </c>
      <c r="H37" s="290"/>
      <c r="I37" s="372"/>
      <c r="J37" s="711" t="s">
        <v>888</v>
      </c>
    </row>
    <row r="38" spans="2:10" ht="45" customHeight="1" x14ac:dyDescent="0.25">
      <c r="B38" s="289" t="s">
        <v>1936</v>
      </c>
      <c r="C38" s="289" t="s">
        <v>1933</v>
      </c>
      <c r="D38" s="290" t="s">
        <v>1934</v>
      </c>
      <c r="E38" s="290" t="s">
        <v>1937</v>
      </c>
      <c r="F38" s="289" t="s">
        <v>893</v>
      </c>
      <c r="G38" s="290" t="s">
        <v>1938</v>
      </c>
      <c r="H38" s="290" t="s">
        <v>1939</v>
      </c>
      <c r="I38" s="372"/>
      <c r="J38" s="711" t="s">
        <v>888</v>
      </c>
    </row>
    <row r="39" spans="2:10" ht="30" customHeight="1" x14ac:dyDescent="0.25">
      <c r="B39" s="289" t="s">
        <v>1940</v>
      </c>
      <c r="C39" s="289" t="s">
        <v>1528</v>
      </c>
      <c r="D39" s="290" t="s">
        <v>1855</v>
      </c>
      <c r="E39" s="290" t="s">
        <v>1941</v>
      </c>
      <c r="F39" s="289" t="s">
        <v>895</v>
      </c>
      <c r="G39" s="290" t="s">
        <v>1942</v>
      </c>
      <c r="H39" s="290" t="s">
        <v>1943</v>
      </c>
      <c r="I39" s="372"/>
      <c r="J39" s="711" t="s">
        <v>888</v>
      </c>
    </row>
    <row r="40" spans="2:10" ht="30" customHeight="1" x14ac:dyDescent="0.25">
      <c r="B40" s="289" t="s">
        <v>1944</v>
      </c>
      <c r="C40" s="289" t="s">
        <v>1537</v>
      </c>
      <c r="D40" s="290" t="s">
        <v>1861</v>
      </c>
      <c r="E40" s="290" t="s">
        <v>1945</v>
      </c>
      <c r="F40" s="289" t="s">
        <v>893</v>
      </c>
      <c r="G40" s="290" t="s">
        <v>1946</v>
      </c>
      <c r="H40" s="290" t="s">
        <v>1947</v>
      </c>
      <c r="I40" s="372"/>
      <c r="J40" s="711" t="s">
        <v>888</v>
      </c>
    </row>
    <row r="41" spans="2:10" ht="48" customHeight="1" x14ac:dyDescent="0.25">
      <c r="B41" s="289" t="s">
        <v>1948</v>
      </c>
      <c r="C41" s="289" t="s">
        <v>1676</v>
      </c>
      <c r="D41" s="290" t="s">
        <v>1949</v>
      </c>
      <c r="E41" s="290" t="s">
        <v>1834</v>
      </c>
      <c r="F41" s="289" t="s">
        <v>893</v>
      </c>
      <c r="G41" s="290" t="s">
        <v>1950</v>
      </c>
      <c r="H41" s="290"/>
      <c r="I41" s="372"/>
      <c r="J41" s="711" t="s">
        <v>888</v>
      </c>
    </row>
    <row r="42" spans="2:10" ht="45" customHeight="1" x14ac:dyDescent="0.25">
      <c r="B42" s="289" t="s">
        <v>1951</v>
      </c>
      <c r="C42" s="289" t="s">
        <v>1676</v>
      </c>
      <c r="D42" s="290" t="s">
        <v>1949</v>
      </c>
      <c r="E42" s="290" t="s">
        <v>1700</v>
      </c>
      <c r="F42" s="289" t="s">
        <v>893</v>
      </c>
      <c r="G42" s="290" t="s">
        <v>1952</v>
      </c>
      <c r="H42" s="290" t="s">
        <v>1702</v>
      </c>
      <c r="I42" s="372"/>
      <c r="J42" s="711" t="s">
        <v>888</v>
      </c>
    </row>
    <row r="43" spans="2:10" ht="45" customHeight="1" x14ac:dyDescent="0.25">
      <c r="B43" s="289" t="s">
        <v>1953</v>
      </c>
      <c r="C43" s="289" t="s">
        <v>1954</v>
      </c>
      <c r="D43" s="290" t="s">
        <v>1955</v>
      </c>
      <c r="E43" s="290" t="s">
        <v>1834</v>
      </c>
      <c r="F43" s="289" t="s">
        <v>893</v>
      </c>
      <c r="G43" s="290" t="s">
        <v>1956</v>
      </c>
      <c r="H43" s="290"/>
      <c r="I43" s="372"/>
      <c r="J43" s="711" t="s">
        <v>888</v>
      </c>
    </row>
    <row r="44" spans="2:10" ht="66.95" customHeight="1" x14ac:dyDescent="0.25">
      <c r="B44" s="289" t="s">
        <v>1957</v>
      </c>
      <c r="C44" s="289" t="s">
        <v>1954</v>
      </c>
      <c r="D44" s="290" t="s">
        <v>1955</v>
      </c>
      <c r="E44" s="290" t="s">
        <v>1958</v>
      </c>
      <c r="F44" s="289" t="s">
        <v>893</v>
      </c>
      <c r="G44" s="290" t="s">
        <v>1959</v>
      </c>
      <c r="H44" s="290" t="s">
        <v>1960</v>
      </c>
      <c r="I44" s="372"/>
      <c r="J44" s="711" t="s">
        <v>888</v>
      </c>
    </row>
    <row r="45" spans="2:10" ht="66.95" customHeight="1" x14ac:dyDescent="0.25">
      <c r="B45" s="289" t="s">
        <v>1961</v>
      </c>
      <c r="C45" s="289" t="s">
        <v>1954</v>
      </c>
      <c r="D45" s="290" t="s">
        <v>1955</v>
      </c>
      <c r="E45" s="290" t="s">
        <v>1962</v>
      </c>
      <c r="F45" s="289" t="s">
        <v>895</v>
      </c>
      <c r="G45" s="290" t="s">
        <v>1963</v>
      </c>
      <c r="H45" s="290" t="s">
        <v>1964</v>
      </c>
      <c r="I45" s="372"/>
      <c r="J45" s="711" t="s">
        <v>888</v>
      </c>
    </row>
    <row r="46" spans="2:10" ht="74.25" customHeight="1" x14ac:dyDescent="0.25">
      <c r="B46" s="289" t="s">
        <v>1965</v>
      </c>
      <c r="C46" s="289" t="s">
        <v>1966</v>
      </c>
      <c r="D46" s="290" t="s">
        <v>1967</v>
      </c>
      <c r="E46" s="290" t="s">
        <v>1968</v>
      </c>
      <c r="F46" s="289" t="s">
        <v>893</v>
      </c>
      <c r="G46" s="290" t="s">
        <v>1969</v>
      </c>
      <c r="H46" s="290"/>
      <c r="I46" s="372" t="s">
        <v>1970</v>
      </c>
      <c r="J46" s="711" t="s">
        <v>888</v>
      </c>
    </row>
    <row r="47" spans="2:10" ht="66" customHeight="1" x14ac:dyDescent="0.25">
      <c r="B47" s="289" t="s">
        <v>1971</v>
      </c>
      <c r="C47" s="289" t="s">
        <v>1972</v>
      </c>
      <c r="D47" s="290" t="s">
        <v>1973</v>
      </c>
      <c r="E47" s="290" t="s">
        <v>1974</v>
      </c>
      <c r="F47" s="289" t="s">
        <v>893</v>
      </c>
      <c r="G47" s="290" t="s">
        <v>1969</v>
      </c>
      <c r="H47" s="290"/>
      <c r="I47" s="372"/>
      <c r="J47" s="711" t="s">
        <v>888</v>
      </c>
    </row>
    <row r="48" spans="2:10" ht="66.95" customHeight="1" x14ac:dyDescent="0.25">
      <c r="B48" s="289" t="s">
        <v>1975</v>
      </c>
      <c r="C48" s="453" t="s">
        <v>1976</v>
      </c>
      <c r="D48" s="290" t="s">
        <v>1811</v>
      </c>
      <c r="E48" s="290" t="s">
        <v>1977</v>
      </c>
      <c r="F48" s="289" t="s">
        <v>895</v>
      </c>
      <c r="G48" s="290" t="s">
        <v>1978</v>
      </c>
      <c r="H48" s="290"/>
      <c r="I48" s="372" t="s">
        <v>1970</v>
      </c>
      <c r="J48" s="711" t="s">
        <v>888</v>
      </c>
    </row>
    <row r="49" spans="2:10" ht="66.95" customHeight="1" x14ac:dyDescent="0.25">
      <c r="B49" s="289" t="s">
        <v>1979</v>
      </c>
      <c r="C49" s="453" t="s">
        <v>1980</v>
      </c>
      <c r="D49" s="290" t="s">
        <v>1811</v>
      </c>
      <c r="E49" s="290" t="s">
        <v>1981</v>
      </c>
      <c r="F49" s="289" t="s">
        <v>895</v>
      </c>
      <c r="G49" s="290" t="s">
        <v>1982</v>
      </c>
      <c r="H49" s="290"/>
      <c r="I49" s="372" t="s">
        <v>1970</v>
      </c>
      <c r="J49" s="711" t="s">
        <v>888</v>
      </c>
    </row>
    <row r="50" spans="2:10" ht="63.75" x14ac:dyDescent="0.25">
      <c r="B50" s="289" t="s">
        <v>1983</v>
      </c>
      <c r="C50" s="289" t="s">
        <v>1984</v>
      </c>
      <c r="D50" s="290" t="s">
        <v>1831</v>
      </c>
      <c r="E50" s="290" t="s">
        <v>1985</v>
      </c>
      <c r="F50" s="289" t="s">
        <v>895</v>
      </c>
      <c r="G50" s="290" t="s">
        <v>1986</v>
      </c>
      <c r="H50" s="290"/>
      <c r="I50" s="372" t="s">
        <v>1970</v>
      </c>
      <c r="J50" s="711" t="s">
        <v>888</v>
      </c>
    </row>
    <row r="51" spans="2:10" ht="63.75" x14ac:dyDescent="0.25">
      <c r="B51" s="289" t="s">
        <v>1987</v>
      </c>
      <c r="C51" s="289" t="s">
        <v>1984</v>
      </c>
      <c r="D51" s="290" t="s">
        <v>1831</v>
      </c>
      <c r="E51" s="290" t="s">
        <v>1988</v>
      </c>
      <c r="F51" s="289" t="s">
        <v>893</v>
      </c>
      <c r="G51" s="290" t="s">
        <v>1969</v>
      </c>
      <c r="H51" s="290"/>
      <c r="I51" s="372" t="s">
        <v>1970</v>
      </c>
      <c r="J51" s="711" t="s">
        <v>888</v>
      </c>
    </row>
  </sheetData>
  <sortState xmlns:xlrd2="http://schemas.microsoft.com/office/spreadsheetml/2017/richdata2" ref="B4:J51">
    <sortCondition ref="B38"/>
  </sortState>
  <mergeCells count="1">
    <mergeCell ref="B2:J2"/>
  </mergeCells>
  <conditionalFormatting sqref="F1 F52:F65505">
    <cfRule type="cellIs" dxfId="1036" priority="46" stopIfTrue="1" operator="equal">
      <formula>"Pre-populated"</formula>
    </cfRule>
    <cfRule type="cellIs" dxfId="1035" priority="47" stopIfTrue="1" operator="equal">
      <formula>"Validation"</formula>
    </cfRule>
  </conditionalFormatting>
  <conditionalFormatting sqref="B52:I997 C29:I30 C22:D22 F22:G22 B50:D51 F51:H51 E46:E50 F50:I50 B46:I46 B48:I49 B47 D47:I47 F43:I43 C4:G4 I4 C19:G21 C23:G28 I19:I28 C32:I33 C31:G31 I31 C35:I35 C34:G34 I34 C37:I37 C36:G36 I36 C41:I41 C38:G40 I38:I40 C42:G42 I42 B44:G45 I44:I45 B3:B42 C5:I18">
    <cfRule type="expression" dxfId="1034" priority="39">
      <formula>OR($J3="New",$J3="Updated")</formula>
    </cfRule>
  </conditionalFormatting>
  <conditionalFormatting sqref="F44:F997 F4:F42">
    <cfRule type="cellIs" dxfId="1033" priority="35" stopIfTrue="1" operator="equal">
      <formula>"Validation"</formula>
    </cfRule>
    <cfRule type="cellIs" dxfId="1032" priority="36" operator="equal">
      <formula>"Pre-populated"</formula>
    </cfRule>
  </conditionalFormatting>
  <conditionalFormatting sqref="J44:J997 J4:J42">
    <cfRule type="cellIs" dxfId="1031" priority="37" operator="equal">
      <formula>"Updated"</formula>
    </cfRule>
    <cfRule type="cellIs" dxfId="1030" priority="38" operator="equal">
      <formula>"New"</formula>
    </cfRule>
  </conditionalFormatting>
  <conditionalFormatting sqref="B1">
    <cfRule type="expression" dxfId="1029" priority="34">
      <formula>OR($J1="New",$J1="Updated")</formula>
    </cfRule>
  </conditionalFormatting>
  <conditionalFormatting sqref="B43:D43">
    <cfRule type="expression" dxfId="1028" priority="33">
      <formula>OR($J43="New",$J43="Updated")</formula>
    </cfRule>
  </conditionalFormatting>
  <conditionalFormatting sqref="F43">
    <cfRule type="cellIs" dxfId="1027" priority="29" stopIfTrue="1" operator="equal">
      <formula>"Validation"</formula>
    </cfRule>
    <cfRule type="cellIs" dxfId="1026" priority="30" operator="equal">
      <formula>"Pre-populated"</formula>
    </cfRule>
  </conditionalFormatting>
  <conditionalFormatting sqref="J43">
    <cfRule type="cellIs" dxfId="1025" priority="31" operator="equal">
      <formula>"Updated"</formula>
    </cfRule>
    <cfRule type="cellIs" dxfId="1024" priority="32" operator="equal">
      <formula>"New"</formula>
    </cfRule>
  </conditionalFormatting>
  <conditionalFormatting sqref="E43">
    <cfRule type="expression" dxfId="1023" priority="26">
      <formula>OR($J43="New",$J43="Updated")</formula>
    </cfRule>
  </conditionalFormatting>
  <conditionalFormatting sqref="E50">
    <cfRule type="expression" dxfId="1022" priority="25">
      <formula>OR($J50="New",$J50="Updated")</formula>
    </cfRule>
  </conditionalFormatting>
  <conditionalFormatting sqref="E22">
    <cfRule type="expression" dxfId="1021" priority="24">
      <formula>OR($J22="New",$J22="Updated")</formula>
    </cfRule>
  </conditionalFormatting>
  <conditionalFormatting sqref="C47">
    <cfRule type="expression" dxfId="1020" priority="21">
      <formula>OR($J47="New",$J47="Updated")</formula>
    </cfRule>
  </conditionalFormatting>
  <conditionalFormatting sqref="I51">
    <cfRule type="expression" dxfId="1019" priority="22">
      <formula>OR($J51="New",$J51="Updated")</formula>
    </cfRule>
  </conditionalFormatting>
  <conditionalFormatting sqref="E51">
    <cfRule type="expression" dxfId="1018" priority="19">
      <formula>OR($J51="New",$J51="Updated")</formula>
    </cfRule>
  </conditionalFormatting>
  <conditionalFormatting sqref="E51">
    <cfRule type="expression" dxfId="1017" priority="20">
      <formula>OR($J51="New",$J51="Updated")</formula>
    </cfRule>
  </conditionalFormatting>
  <conditionalFormatting sqref="H3:H4">
    <cfRule type="expression" dxfId="1016" priority="18">
      <formula>OR($J3="New",$J3="Updated")</formula>
    </cfRule>
  </conditionalFormatting>
  <conditionalFormatting sqref="H19">
    <cfRule type="expression" dxfId="1015" priority="17">
      <formula>OR($J19="New",$J19="Updated")</formula>
    </cfRule>
  </conditionalFormatting>
  <conditionalFormatting sqref="H45">
    <cfRule type="expression" dxfId="1014" priority="1">
      <formula>OR($J45="New",$J45="Updated")</formula>
    </cfRule>
  </conditionalFormatting>
  <conditionalFormatting sqref="H20">
    <cfRule type="expression" dxfId="1013" priority="15">
      <formula>OR($J20="New",$J20="Updated")</formula>
    </cfRule>
  </conditionalFormatting>
  <conditionalFormatting sqref="H21:H24">
    <cfRule type="expression" dxfId="1012" priority="14">
      <formula>OR($J21="New",$J21="Updated")</formula>
    </cfRule>
  </conditionalFormatting>
  <conditionalFormatting sqref="H25">
    <cfRule type="expression" dxfId="1011" priority="13">
      <formula>OR($J25="New",$J25="Updated")</formula>
    </cfRule>
  </conditionalFormatting>
  <conditionalFormatting sqref="H26">
    <cfRule type="expression" dxfId="1010" priority="12">
      <formula>OR($J26="New",$J26="Updated")</formula>
    </cfRule>
  </conditionalFormatting>
  <conditionalFormatting sqref="H27">
    <cfRule type="expression" dxfId="1009" priority="11">
      <formula>OR($J27="New",$J27="Updated")</formula>
    </cfRule>
  </conditionalFormatting>
  <conditionalFormatting sqref="H28">
    <cfRule type="expression" dxfId="1008" priority="10">
      <formula>OR($J28="New",$J28="Updated")</formula>
    </cfRule>
  </conditionalFormatting>
  <conditionalFormatting sqref="H31">
    <cfRule type="expression" dxfId="1007" priority="9">
      <formula>OR($J31="New",$J31="Updated")</formula>
    </cfRule>
  </conditionalFormatting>
  <conditionalFormatting sqref="H34">
    <cfRule type="expression" dxfId="1006" priority="8">
      <formula>OR($J34="New",$J34="Updated")</formula>
    </cfRule>
  </conditionalFormatting>
  <conditionalFormatting sqref="H36">
    <cfRule type="expression" dxfId="1005" priority="7">
      <formula>OR($J36="New",$J36="Updated")</formula>
    </cfRule>
  </conditionalFormatting>
  <conditionalFormatting sqref="H38">
    <cfRule type="expression" dxfId="1004" priority="6">
      <formula>OR($J38="New",$J38="Updated")</formula>
    </cfRule>
  </conditionalFormatting>
  <conditionalFormatting sqref="H39">
    <cfRule type="expression" dxfId="1003" priority="5">
      <formula>OR($J39="New",$J39="Updated")</formula>
    </cfRule>
  </conditionalFormatting>
  <conditionalFormatting sqref="H40">
    <cfRule type="expression" dxfId="1002" priority="4">
      <formula>OR($J40="New",$J40="Updated")</formula>
    </cfRule>
  </conditionalFormatting>
  <conditionalFormatting sqref="H42">
    <cfRule type="expression" dxfId="1001" priority="3">
      <formula>OR($J42="New",$J42="Updated")</formula>
    </cfRule>
  </conditionalFormatting>
  <conditionalFormatting sqref="H44">
    <cfRule type="expression" dxfId="1000" priority="2">
      <formula>OR($J44="New",$J44="Updated")</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AC3B4FB-819F-4AFD-A730-C67BDC89EEB5}">
          <x14:formula1>
            <xm:f>RS_ValueSource!$E$41:$E$43</xm:f>
          </x14:formula1>
          <xm:sqref>F4:F51</xm:sqref>
        </x14:dataValidation>
        <x14:dataValidation type="list" allowBlank="1" showInputMessage="1" showErrorMessage="1" xr:uid="{B6E70136-9970-4295-88E8-6541619603B3}">
          <x14:formula1>
            <xm:f>RS_ValueSource!$E$38:$E$40</xm:f>
          </x14:formula1>
          <xm:sqref>J4:J51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FFFF00"/>
    <pageSetUpPr fitToPage="1"/>
  </sheetPr>
  <dimension ref="A1:V61"/>
  <sheetViews>
    <sheetView showGridLines="0" zoomScale="85" zoomScaleNormal="85" zoomScaleSheetLayoutView="100" workbookViewId="0"/>
  </sheetViews>
  <sheetFormatPr defaultColWidth="10.42578125" defaultRowHeight="16.5" x14ac:dyDescent="0.3"/>
  <cols>
    <col min="1" max="1" width="2" style="15" customWidth="1"/>
    <col min="2" max="2" width="2.5703125" style="15" customWidth="1"/>
    <col min="3" max="3" width="3.140625" style="15" customWidth="1"/>
    <col min="4" max="10" width="18" style="15" customWidth="1"/>
    <col min="11" max="11" width="23.140625" style="15" customWidth="1"/>
    <col min="12" max="18" width="18" style="15" customWidth="1"/>
    <col min="19" max="19" width="26.28515625" style="15" customWidth="1"/>
    <col min="20" max="21" width="18" style="15" customWidth="1"/>
    <col min="22" max="22" width="7.7109375" style="15" customWidth="1"/>
    <col min="23" max="16384" width="10.42578125" style="15"/>
  </cols>
  <sheetData>
    <row r="1" spans="1:22" x14ac:dyDescent="0.3">
      <c r="A1" s="3"/>
    </row>
    <row r="2" spans="1:22" x14ac:dyDescent="0.3">
      <c r="A2" s="3"/>
    </row>
    <row r="3" spans="1:22" x14ac:dyDescent="0.3">
      <c r="A3" s="3"/>
    </row>
    <row r="4" spans="1:22" ht="9" customHeight="1" x14ac:dyDescent="0.3">
      <c r="A4" s="3"/>
    </row>
    <row r="5" spans="1:22" ht="29.25" customHeight="1" x14ac:dyDescent="0.3">
      <c r="B5" s="118"/>
      <c r="C5" s="778" t="s">
        <v>1139</v>
      </c>
      <c r="D5" s="118"/>
      <c r="E5" s="781"/>
      <c r="F5" s="924"/>
      <c r="G5" s="924"/>
      <c r="H5" s="924"/>
      <c r="I5" s="924"/>
      <c r="J5" s="924"/>
      <c r="K5" s="924"/>
      <c r="L5" s="924"/>
      <c r="M5" s="924"/>
      <c r="N5" s="924"/>
      <c r="O5" s="924"/>
      <c r="P5" s="924"/>
      <c r="Q5" s="924"/>
      <c r="R5" s="924"/>
      <c r="S5" s="781"/>
      <c r="T5" s="119"/>
      <c r="U5" s="120" t="s">
        <v>1989</v>
      </c>
      <c r="V5" s="121" t="str">
        <f>'010'!E8</f>
        <v>1234</v>
      </c>
    </row>
    <row r="6" spans="1:22" ht="15" customHeight="1" x14ac:dyDescent="0.3">
      <c r="E6" s="81"/>
      <c r="F6" s="81"/>
      <c r="G6" s="81"/>
      <c r="H6" s="81"/>
    </row>
    <row r="7" spans="1:22" ht="25.5" customHeight="1" x14ac:dyDescent="0.3">
      <c r="A7" s="3"/>
      <c r="C7" s="53"/>
      <c r="D7" s="920" t="s">
        <v>1990</v>
      </c>
      <c r="E7" s="920"/>
      <c r="F7" s="920"/>
      <c r="G7" s="920"/>
      <c r="H7" s="920"/>
      <c r="I7" s="920"/>
      <c r="J7" s="920"/>
      <c r="K7" s="920"/>
      <c r="L7" s="920"/>
      <c r="M7" s="920"/>
      <c r="N7" s="920"/>
      <c r="O7" s="920"/>
      <c r="P7" s="920"/>
      <c r="Q7" s="920"/>
      <c r="R7" s="920"/>
      <c r="S7" s="920"/>
      <c r="T7" s="920"/>
      <c r="U7" s="920"/>
    </row>
    <row r="8" spans="1:22" x14ac:dyDescent="0.3">
      <c r="E8" s="3"/>
    </row>
    <row r="9" spans="1:22" ht="15.75" customHeight="1" x14ac:dyDescent="0.3">
      <c r="C9" s="53"/>
      <c r="D9" s="930" t="s">
        <v>1991</v>
      </c>
      <c r="E9" s="930"/>
      <c r="F9" s="930"/>
      <c r="G9" s="930"/>
      <c r="H9" s="930"/>
      <c r="I9" s="930"/>
    </row>
    <row r="10" spans="1:22" ht="9.75" customHeight="1" x14ac:dyDescent="0.3">
      <c r="D10" s="930"/>
      <c r="E10" s="930"/>
      <c r="F10" s="930"/>
      <c r="G10" s="930"/>
      <c r="H10" s="930"/>
      <c r="I10" s="930"/>
    </row>
    <row r="11" spans="1:22" x14ac:dyDescent="0.3">
      <c r="B11" s="122"/>
      <c r="C11" s="89"/>
      <c r="D11" s="930"/>
      <c r="E11" s="930"/>
      <c r="F11" s="930"/>
      <c r="G11" s="930"/>
      <c r="H11" s="930"/>
      <c r="I11" s="930"/>
    </row>
    <row r="12" spans="1:22" ht="15.95" customHeight="1" x14ac:dyDescent="0.3">
      <c r="B12" s="122"/>
      <c r="C12" s="78"/>
    </row>
    <row r="13" spans="1:22" x14ac:dyDescent="0.3">
      <c r="B13" s="122"/>
      <c r="C13" s="78"/>
      <c r="D13" s="921" t="s">
        <v>1992</v>
      </c>
      <c r="E13" s="849" t="s">
        <v>1993</v>
      </c>
      <c r="F13" s="928"/>
      <c r="G13" s="850"/>
      <c r="H13" s="849" t="s">
        <v>1994</v>
      </c>
      <c r="I13" s="928"/>
      <c r="J13" s="850"/>
      <c r="K13" s="769" t="s">
        <v>1995</v>
      </c>
      <c r="L13" s="849" t="s">
        <v>1996</v>
      </c>
      <c r="M13" s="928"/>
      <c r="N13" s="850"/>
      <c r="O13" s="849" t="s">
        <v>1997</v>
      </c>
      <c r="P13" s="928"/>
      <c r="Q13" s="850"/>
      <c r="R13" s="123"/>
      <c r="S13" s="769" t="s">
        <v>1998</v>
      </c>
      <c r="T13" s="124"/>
      <c r="U13" s="772" t="s">
        <v>1999</v>
      </c>
    </row>
    <row r="14" spans="1:22" ht="22.5" customHeight="1" x14ac:dyDescent="0.3">
      <c r="B14" s="122"/>
      <c r="C14" s="78"/>
      <c r="D14" s="922"/>
      <c r="E14" s="925" t="s">
        <v>2000</v>
      </c>
      <c r="F14" s="925" t="s">
        <v>2001</v>
      </c>
      <c r="G14" s="925" t="s">
        <v>2002</v>
      </c>
      <c r="H14" s="925" t="s">
        <v>2003</v>
      </c>
      <c r="I14" s="925" t="s">
        <v>2004</v>
      </c>
      <c r="J14" s="925" t="s">
        <v>2002</v>
      </c>
      <c r="K14" s="925" t="s">
        <v>2005</v>
      </c>
      <c r="L14" s="925" t="s">
        <v>2000</v>
      </c>
      <c r="M14" s="925" t="s">
        <v>2001</v>
      </c>
      <c r="N14" s="925" t="s">
        <v>2002</v>
      </c>
      <c r="O14" s="925" t="s">
        <v>2003</v>
      </c>
      <c r="P14" s="925" t="s">
        <v>2004</v>
      </c>
      <c r="Q14" s="925" t="s">
        <v>2002</v>
      </c>
      <c r="R14" s="925" t="s">
        <v>2006</v>
      </c>
      <c r="S14" s="925" t="s">
        <v>2007</v>
      </c>
      <c r="T14" s="925" t="s">
        <v>2008</v>
      </c>
      <c r="U14" s="925" t="s">
        <v>2009</v>
      </c>
    </row>
    <row r="15" spans="1:22" ht="15.95" customHeight="1" x14ac:dyDescent="0.3">
      <c r="B15" s="122"/>
      <c r="C15" s="85"/>
      <c r="D15" s="922"/>
      <c r="E15" s="926"/>
      <c r="F15" s="926"/>
      <c r="G15" s="926"/>
      <c r="H15" s="926"/>
      <c r="I15" s="926"/>
      <c r="J15" s="926"/>
      <c r="K15" s="926"/>
      <c r="L15" s="926"/>
      <c r="M15" s="926"/>
      <c r="N15" s="926"/>
      <c r="O15" s="926"/>
      <c r="P15" s="926"/>
      <c r="Q15" s="926"/>
      <c r="R15" s="926"/>
      <c r="S15" s="926"/>
      <c r="T15" s="926"/>
      <c r="U15" s="926"/>
    </row>
    <row r="16" spans="1:22" ht="20.100000000000001" customHeight="1" x14ac:dyDescent="0.3">
      <c r="B16" s="125"/>
      <c r="C16" s="89"/>
      <c r="D16" s="922"/>
      <c r="E16" s="926"/>
      <c r="F16" s="926"/>
      <c r="G16" s="926"/>
      <c r="H16" s="926"/>
      <c r="I16" s="926"/>
      <c r="J16" s="926"/>
      <c r="K16" s="926"/>
      <c r="L16" s="926"/>
      <c r="M16" s="926"/>
      <c r="N16" s="926"/>
      <c r="O16" s="926"/>
      <c r="P16" s="926"/>
      <c r="Q16" s="926"/>
      <c r="R16" s="926"/>
      <c r="S16" s="926"/>
      <c r="T16" s="926"/>
      <c r="U16" s="926"/>
    </row>
    <row r="17" spans="2:21" ht="20.100000000000001" customHeight="1" x14ac:dyDescent="0.3">
      <c r="B17" s="122"/>
      <c r="C17" s="929"/>
      <c r="D17" s="923"/>
      <c r="E17" s="927"/>
      <c r="F17" s="927"/>
      <c r="G17" s="927"/>
      <c r="H17" s="927"/>
      <c r="I17" s="927"/>
      <c r="J17" s="927"/>
      <c r="K17" s="927"/>
      <c r="L17" s="927"/>
      <c r="M17" s="927"/>
      <c r="N17" s="927"/>
      <c r="O17" s="927"/>
      <c r="P17" s="927"/>
      <c r="Q17" s="927"/>
      <c r="R17" s="927"/>
      <c r="S17" s="927"/>
      <c r="T17" s="927"/>
      <c r="U17" s="927"/>
    </row>
    <row r="18" spans="2:21" ht="20.100000000000001" customHeight="1" x14ac:dyDescent="0.3">
      <c r="B18" s="122"/>
      <c r="C18" s="929"/>
      <c r="D18" s="126"/>
      <c r="E18" s="128" t="s">
        <v>1286</v>
      </c>
      <c r="F18" s="128" t="s">
        <v>1287</v>
      </c>
      <c r="G18" s="128" t="s">
        <v>1308</v>
      </c>
      <c r="H18" s="128" t="s">
        <v>1309</v>
      </c>
      <c r="I18" s="128" t="s">
        <v>1310</v>
      </c>
      <c r="J18" s="128" t="s">
        <v>1311</v>
      </c>
      <c r="K18" s="127" t="s">
        <v>1312</v>
      </c>
      <c r="L18" s="128" t="s">
        <v>1313</v>
      </c>
      <c r="M18" s="128" t="s">
        <v>1314</v>
      </c>
      <c r="N18" s="128" t="s">
        <v>1315</v>
      </c>
      <c r="O18" s="128" t="s">
        <v>1770</v>
      </c>
      <c r="P18" s="128" t="s">
        <v>1771</v>
      </c>
      <c r="Q18" s="128" t="s">
        <v>2010</v>
      </c>
      <c r="R18" s="128" t="s">
        <v>2011</v>
      </c>
      <c r="S18" s="127" t="s">
        <v>2012</v>
      </c>
      <c r="T18" s="128" t="s">
        <v>2013</v>
      </c>
      <c r="U18" s="129" t="s">
        <v>2014</v>
      </c>
    </row>
    <row r="19" spans="2:21" ht="24" customHeight="1" x14ac:dyDescent="0.3">
      <c r="B19" s="122"/>
      <c r="C19" s="89"/>
      <c r="D19" s="130">
        <v>1991</v>
      </c>
      <c r="E19" s="418" t="s">
        <v>2015</v>
      </c>
      <c r="F19" s="418" t="s">
        <v>2016</v>
      </c>
      <c r="G19" s="396" t="s">
        <v>2017</v>
      </c>
      <c r="H19" s="396" t="s">
        <v>2018</v>
      </c>
      <c r="I19" s="396" t="s">
        <v>2019</v>
      </c>
      <c r="J19" s="396" t="s">
        <v>2020</v>
      </c>
      <c r="K19" s="91" t="s">
        <v>2021</v>
      </c>
      <c r="L19" s="396" t="s">
        <v>2022</v>
      </c>
      <c r="M19" s="396" t="s">
        <v>2023</v>
      </c>
      <c r="N19" s="396" t="s">
        <v>2024</v>
      </c>
      <c r="O19" s="396" t="s">
        <v>2025</v>
      </c>
      <c r="P19" s="396" t="s">
        <v>2026</v>
      </c>
      <c r="Q19" s="396" t="s">
        <v>2027</v>
      </c>
      <c r="R19" s="396" t="s">
        <v>1295</v>
      </c>
      <c r="S19" s="157" t="s">
        <v>2028</v>
      </c>
      <c r="T19" s="420"/>
      <c r="U19" s="157" t="s">
        <v>2029</v>
      </c>
    </row>
    <row r="20" spans="2:21" ht="24" customHeight="1" x14ac:dyDescent="0.3">
      <c r="B20" s="122"/>
      <c r="C20" s="89"/>
      <c r="D20" s="130">
        <v>1992</v>
      </c>
      <c r="E20" s="396" t="s">
        <v>2015</v>
      </c>
      <c r="F20" s="396" t="s">
        <v>2016</v>
      </c>
      <c r="G20" s="396" t="s">
        <v>2017</v>
      </c>
      <c r="H20" s="396" t="s">
        <v>2018</v>
      </c>
      <c r="I20" s="396" t="s">
        <v>2019</v>
      </c>
      <c r="J20" s="396" t="s">
        <v>2020</v>
      </c>
      <c r="K20" s="91" t="s">
        <v>2021</v>
      </c>
      <c r="L20" s="396" t="s">
        <v>2022</v>
      </c>
      <c r="M20" s="396" t="s">
        <v>2023</v>
      </c>
      <c r="N20" s="396" t="s">
        <v>2024</v>
      </c>
      <c r="O20" s="396" t="s">
        <v>2025</v>
      </c>
      <c r="P20" s="396" t="s">
        <v>2026</v>
      </c>
      <c r="Q20" s="396" t="s">
        <v>2027</v>
      </c>
      <c r="R20" s="396" t="s">
        <v>1295</v>
      </c>
      <c r="S20" s="157" t="s">
        <v>2028</v>
      </c>
      <c r="T20" s="420"/>
      <c r="U20" s="157" t="s">
        <v>2029</v>
      </c>
    </row>
    <row r="21" spans="2:21" ht="24" customHeight="1" x14ac:dyDescent="0.3">
      <c r="B21" s="122"/>
      <c r="C21" s="89"/>
      <c r="D21" s="130">
        <v>1993</v>
      </c>
      <c r="E21" s="396" t="s">
        <v>2015</v>
      </c>
      <c r="F21" s="396" t="s">
        <v>2016</v>
      </c>
      <c r="G21" s="396" t="s">
        <v>2017</v>
      </c>
      <c r="H21" s="396" t="s">
        <v>2018</v>
      </c>
      <c r="I21" s="396" t="s">
        <v>2019</v>
      </c>
      <c r="J21" s="396" t="s">
        <v>2020</v>
      </c>
      <c r="K21" s="91" t="s">
        <v>2021</v>
      </c>
      <c r="L21" s="396" t="s">
        <v>2022</v>
      </c>
      <c r="M21" s="396" t="s">
        <v>2023</v>
      </c>
      <c r="N21" s="396" t="s">
        <v>2024</v>
      </c>
      <c r="O21" s="396" t="s">
        <v>2025</v>
      </c>
      <c r="P21" s="396" t="s">
        <v>2026</v>
      </c>
      <c r="Q21" s="396" t="s">
        <v>2027</v>
      </c>
      <c r="R21" s="396" t="s">
        <v>1295</v>
      </c>
      <c r="S21" s="157" t="s">
        <v>2028</v>
      </c>
      <c r="T21" s="420"/>
      <c r="U21" s="157" t="s">
        <v>2029</v>
      </c>
    </row>
    <row r="22" spans="2:21" ht="24" customHeight="1" x14ac:dyDescent="0.3">
      <c r="B22" s="122"/>
      <c r="C22" s="89"/>
      <c r="D22" s="130">
        <v>1994</v>
      </c>
      <c r="E22" s="396" t="s">
        <v>2015</v>
      </c>
      <c r="F22" s="396" t="s">
        <v>2016</v>
      </c>
      <c r="G22" s="396" t="s">
        <v>2017</v>
      </c>
      <c r="H22" s="396" t="s">
        <v>2018</v>
      </c>
      <c r="I22" s="396" t="s">
        <v>2019</v>
      </c>
      <c r="J22" s="396" t="s">
        <v>2020</v>
      </c>
      <c r="K22" s="91" t="s">
        <v>2021</v>
      </c>
      <c r="L22" s="396" t="s">
        <v>2022</v>
      </c>
      <c r="M22" s="396" t="s">
        <v>2023</v>
      </c>
      <c r="N22" s="396" t="s">
        <v>2024</v>
      </c>
      <c r="O22" s="396" t="s">
        <v>2025</v>
      </c>
      <c r="P22" s="396" t="s">
        <v>2026</v>
      </c>
      <c r="Q22" s="396" t="s">
        <v>2027</v>
      </c>
      <c r="R22" s="396" t="s">
        <v>1295</v>
      </c>
      <c r="S22" s="157" t="s">
        <v>2028</v>
      </c>
      <c r="T22" s="420"/>
      <c r="U22" s="157" t="s">
        <v>2029</v>
      </c>
    </row>
    <row r="23" spans="2:21" ht="24" customHeight="1" x14ac:dyDescent="0.3">
      <c r="B23" s="122"/>
      <c r="C23" s="89"/>
      <c r="D23" s="130">
        <v>1995</v>
      </c>
      <c r="E23" s="396" t="s">
        <v>2015</v>
      </c>
      <c r="F23" s="396" t="s">
        <v>2016</v>
      </c>
      <c r="G23" s="396" t="s">
        <v>2017</v>
      </c>
      <c r="H23" s="396" t="s">
        <v>2018</v>
      </c>
      <c r="I23" s="396" t="s">
        <v>2019</v>
      </c>
      <c r="J23" s="396" t="s">
        <v>2020</v>
      </c>
      <c r="K23" s="91" t="s">
        <v>2021</v>
      </c>
      <c r="L23" s="396" t="s">
        <v>2022</v>
      </c>
      <c r="M23" s="396" t="s">
        <v>2023</v>
      </c>
      <c r="N23" s="396" t="s">
        <v>2024</v>
      </c>
      <c r="O23" s="396" t="s">
        <v>2025</v>
      </c>
      <c r="P23" s="396" t="s">
        <v>2026</v>
      </c>
      <c r="Q23" s="396" t="s">
        <v>2027</v>
      </c>
      <c r="R23" s="396" t="s">
        <v>1295</v>
      </c>
      <c r="S23" s="157" t="s">
        <v>2028</v>
      </c>
      <c r="T23" s="420"/>
      <c r="U23" s="157" t="s">
        <v>2029</v>
      </c>
    </row>
    <row r="24" spans="2:21" ht="24" customHeight="1" x14ac:dyDescent="0.3">
      <c r="B24" s="122"/>
      <c r="C24" s="89"/>
      <c r="D24" s="130">
        <v>1996</v>
      </c>
      <c r="E24" s="396" t="s">
        <v>2015</v>
      </c>
      <c r="F24" s="396" t="s">
        <v>2016</v>
      </c>
      <c r="G24" s="396" t="s">
        <v>2017</v>
      </c>
      <c r="H24" s="396" t="s">
        <v>2018</v>
      </c>
      <c r="I24" s="396" t="s">
        <v>2019</v>
      </c>
      <c r="J24" s="396" t="s">
        <v>2020</v>
      </c>
      <c r="K24" s="91" t="s">
        <v>2021</v>
      </c>
      <c r="L24" s="396" t="s">
        <v>2022</v>
      </c>
      <c r="M24" s="396" t="s">
        <v>2023</v>
      </c>
      <c r="N24" s="396" t="s">
        <v>2024</v>
      </c>
      <c r="O24" s="396" t="s">
        <v>2025</v>
      </c>
      <c r="P24" s="396" t="s">
        <v>2026</v>
      </c>
      <c r="Q24" s="396" t="s">
        <v>2027</v>
      </c>
      <c r="R24" s="396" t="s">
        <v>1295</v>
      </c>
      <c r="S24" s="157" t="s">
        <v>2028</v>
      </c>
      <c r="T24" s="420"/>
      <c r="U24" s="157" t="s">
        <v>2029</v>
      </c>
    </row>
    <row r="25" spans="2:21" ht="24" customHeight="1" x14ac:dyDescent="0.3">
      <c r="B25" s="122"/>
      <c r="C25" s="89"/>
      <c r="D25" s="130">
        <v>1997</v>
      </c>
      <c r="E25" s="396" t="s">
        <v>2015</v>
      </c>
      <c r="F25" s="396" t="s">
        <v>2016</v>
      </c>
      <c r="G25" s="396" t="s">
        <v>2017</v>
      </c>
      <c r="H25" s="396" t="s">
        <v>2018</v>
      </c>
      <c r="I25" s="396" t="s">
        <v>2019</v>
      </c>
      <c r="J25" s="396" t="s">
        <v>2020</v>
      </c>
      <c r="K25" s="91" t="s">
        <v>2021</v>
      </c>
      <c r="L25" s="396" t="s">
        <v>2022</v>
      </c>
      <c r="M25" s="396" t="s">
        <v>2023</v>
      </c>
      <c r="N25" s="396" t="s">
        <v>2024</v>
      </c>
      <c r="O25" s="396" t="s">
        <v>2025</v>
      </c>
      <c r="P25" s="396" t="s">
        <v>2026</v>
      </c>
      <c r="Q25" s="396" t="s">
        <v>2027</v>
      </c>
      <c r="R25" s="396" t="s">
        <v>1295</v>
      </c>
      <c r="S25" s="157" t="s">
        <v>2028</v>
      </c>
      <c r="T25" s="420"/>
      <c r="U25" s="157" t="s">
        <v>2029</v>
      </c>
    </row>
    <row r="26" spans="2:21" ht="24" customHeight="1" x14ac:dyDescent="0.3">
      <c r="B26" s="122"/>
      <c r="C26" s="89"/>
      <c r="D26" s="130">
        <v>1998</v>
      </c>
      <c r="E26" s="396" t="s">
        <v>2015</v>
      </c>
      <c r="F26" s="396" t="s">
        <v>2016</v>
      </c>
      <c r="G26" s="396" t="s">
        <v>2017</v>
      </c>
      <c r="H26" s="396" t="s">
        <v>2018</v>
      </c>
      <c r="I26" s="396" t="s">
        <v>2019</v>
      </c>
      <c r="J26" s="396" t="s">
        <v>2020</v>
      </c>
      <c r="K26" s="91" t="s">
        <v>2021</v>
      </c>
      <c r="L26" s="396" t="s">
        <v>2022</v>
      </c>
      <c r="M26" s="396" t="s">
        <v>2023</v>
      </c>
      <c r="N26" s="396" t="s">
        <v>2024</v>
      </c>
      <c r="O26" s="396" t="s">
        <v>2025</v>
      </c>
      <c r="P26" s="396" t="s">
        <v>2026</v>
      </c>
      <c r="Q26" s="396" t="s">
        <v>2027</v>
      </c>
      <c r="R26" s="396" t="s">
        <v>1295</v>
      </c>
      <c r="S26" s="157" t="s">
        <v>2028</v>
      </c>
      <c r="T26" s="420"/>
      <c r="U26" s="157" t="s">
        <v>2029</v>
      </c>
    </row>
    <row r="27" spans="2:21" ht="24" customHeight="1" x14ac:dyDescent="0.3">
      <c r="B27" s="122"/>
      <c r="C27" s="89"/>
      <c r="D27" s="130">
        <v>1999</v>
      </c>
      <c r="E27" s="396" t="s">
        <v>2015</v>
      </c>
      <c r="F27" s="396" t="s">
        <v>2016</v>
      </c>
      <c r="G27" s="396" t="s">
        <v>2017</v>
      </c>
      <c r="H27" s="396" t="s">
        <v>2018</v>
      </c>
      <c r="I27" s="396" t="s">
        <v>2019</v>
      </c>
      <c r="J27" s="396" t="s">
        <v>2020</v>
      </c>
      <c r="K27" s="91" t="s">
        <v>2021</v>
      </c>
      <c r="L27" s="396" t="s">
        <v>2022</v>
      </c>
      <c r="M27" s="396" t="s">
        <v>2023</v>
      </c>
      <c r="N27" s="396" t="s">
        <v>2024</v>
      </c>
      <c r="O27" s="396" t="s">
        <v>2025</v>
      </c>
      <c r="P27" s="396" t="s">
        <v>2026</v>
      </c>
      <c r="Q27" s="396" t="s">
        <v>2027</v>
      </c>
      <c r="R27" s="396" t="s">
        <v>1295</v>
      </c>
      <c r="S27" s="157" t="s">
        <v>2028</v>
      </c>
      <c r="T27" s="420"/>
      <c r="U27" s="157" t="s">
        <v>2029</v>
      </c>
    </row>
    <row r="28" spans="2:21" ht="24" customHeight="1" x14ac:dyDescent="0.3">
      <c r="B28" s="122"/>
      <c r="C28" s="89"/>
      <c r="D28" s="130">
        <v>2000</v>
      </c>
      <c r="E28" s="396" t="s">
        <v>2015</v>
      </c>
      <c r="F28" s="396" t="s">
        <v>2016</v>
      </c>
      <c r="G28" s="396" t="s">
        <v>2017</v>
      </c>
      <c r="H28" s="396" t="s">
        <v>2018</v>
      </c>
      <c r="I28" s="396" t="s">
        <v>2019</v>
      </c>
      <c r="J28" s="396" t="s">
        <v>2020</v>
      </c>
      <c r="K28" s="91" t="s">
        <v>2021</v>
      </c>
      <c r="L28" s="396" t="s">
        <v>2022</v>
      </c>
      <c r="M28" s="396" t="s">
        <v>2023</v>
      </c>
      <c r="N28" s="396" t="s">
        <v>2024</v>
      </c>
      <c r="O28" s="396" t="s">
        <v>2025</v>
      </c>
      <c r="P28" s="396" t="s">
        <v>2026</v>
      </c>
      <c r="Q28" s="396" t="s">
        <v>2027</v>
      </c>
      <c r="R28" s="396" t="s">
        <v>1295</v>
      </c>
      <c r="S28" s="157" t="s">
        <v>2028</v>
      </c>
      <c r="T28" s="420"/>
      <c r="U28" s="157" t="s">
        <v>2029</v>
      </c>
    </row>
    <row r="29" spans="2:21" ht="24" customHeight="1" x14ac:dyDescent="0.3">
      <c r="B29" s="122"/>
      <c r="C29" s="89"/>
      <c r="D29" s="130">
        <v>2001</v>
      </c>
      <c r="E29" s="396" t="s">
        <v>2015</v>
      </c>
      <c r="F29" s="396" t="s">
        <v>2016</v>
      </c>
      <c r="G29" s="396" t="s">
        <v>2017</v>
      </c>
      <c r="H29" s="396" t="s">
        <v>2018</v>
      </c>
      <c r="I29" s="396" t="s">
        <v>2019</v>
      </c>
      <c r="J29" s="396" t="s">
        <v>2020</v>
      </c>
      <c r="K29" s="91" t="s">
        <v>2021</v>
      </c>
      <c r="L29" s="396" t="s">
        <v>2022</v>
      </c>
      <c r="M29" s="396" t="s">
        <v>2023</v>
      </c>
      <c r="N29" s="396" t="s">
        <v>2024</v>
      </c>
      <c r="O29" s="396" t="s">
        <v>2025</v>
      </c>
      <c r="P29" s="396" t="s">
        <v>2026</v>
      </c>
      <c r="Q29" s="396" t="s">
        <v>2027</v>
      </c>
      <c r="R29" s="396" t="s">
        <v>1295</v>
      </c>
      <c r="S29" s="157" t="s">
        <v>2028</v>
      </c>
      <c r="T29" s="420"/>
      <c r="U29" s="157" t="s">
        <v>2029</v>
      </c>
    </row>
    <row r="30" spans="2:21" ht="24" customHeight="1" x14ac:dyDescent="0.3">
      <c r="B30" s="122"/>
      <c r="C30" s="89"/>
      <c r="D30" s="130">
        <v>2002</v>
      </c>
      <c r="E30" s="396" t="s">
        <v>2015</v>
      </c>
      <c r="F30" s="396" t="s">
        <v>2016</v>
      </c>
      <c r="G30" s="396" t="s">
        <v>2017</v>
      </c>
      <c r="H30" s="396" t="s">
        <v>2018</v>
      </c>
      <c r="I30" s="396" t="s">
        <v>2019</v>
      </c>
      <c r="J30" s="396" t="s">
        <v>2020</v>
      </c>
      <c r="K30" s="91" t="s">
        <v>2021</v>
      </c>
      <c r="L30" s="396" t="s">
        <v>2022</v>
      </c>
      <c r="M30" s="396" t="s">
        <v>2023</v>
      </c>
      <c r="N30" s="396" t="s">
        <v>2024</v>
      </c>
      <c r="O30" s="396" t="s">
        <v>2025</v>
      </c>
      <c r="P30" s="396" t="s">
        <v>2026</v>
      </c>
      <c r="Q30" s="396" t="s">
        <v>2027</v>
      </c>
      <c r="R30" s="396" t="s">
        <v>1295</v>
      </c>
      <c r="S30" s="157" t="s">
        <v>2028</v>
      </c>
      <c r="T30" s="420"/>
      <c r="U30" s="157" t="s">
        <v>2029</v>
      </c>
    </row>
    <row r="31" spans="2:21" ht="24" customHeight="1" x14ac:dyDescent="0.3">
      <c r="B31" s="122"/>
      <c r="C31" s="89"/>
      <c r="D31" s="130">
        <v>2003</v>
      </c>
      <c r="E31" s="396" t="s">
        <v>2015</v>
      </c>
      <c r="F31" s="396" t="s">
        <v>2016</v>
      </c>
      <c r="G31" s="396" t="s">
        <v>2017</v>
      </c>
      <c r="H31" s="396" t="s">
        <v>2018</v>
      </c>
      <c r="I31" s="396" t="s">
        <v>2019</v>
      </c>
      <c r="J31" s="396" t="s">
        <v>2020</v>
      </c>
      <c r="K31" s="91" t="s">
        <v>2021</v>
      </c>
      <c r="L31" s="396" t="s">
        <v>2022</v>
      </c>
      <c r="M31" s="396" t="s">
        <v>2023</v>
      </c>
      <c r="N31" s="396" t="s">
        <v>2024</v>
      </c>
      <c r="O31" s="396" t="s">
        <v>2025</v>
      </c>
      <c r="P31" s="396" t="s">
        <v>2026</v>
      </c>
      <c r="Q31" s="396" t="s">
        <v>2027</v>
      </c>
      <c r="R31" s="396" t="s">
        <v>1295</v>
      </c>
      <c r="S31" s="157" t="s">
        <v>2028</v>
      </c>
      <c r="T31" s="420"/>
      <c r="U31" s="157" t="s">
        <v>2029</v>
      </c>
    </row>
    <row r="32" spans="2:21" ht="24" customHeight="1" x14ac:dyDescent="0.3">
      <c r="B32" s="122"/>
      <c r="C32" s="89"/>
      <c r="D32" s="130">
        <v>2004</v>
      </c>
      <c r="E32" s="396" t="s">
        <v>2015</v>
      </c>
      <c r="F32" s="396" t="s">
        <v>2016</v>
      </c>
      <c r="G32" s="396" t="s">
        <v>2017</v>
      </c>
      <c r="H32" s="396" t="s">
        <v>2018</v>
      </c>
      <c r="I32" s="396" t="s">
        <v>2019</v>
      </c>
      <c r="J32" s="396" t="s">
        <v>2020</v>
      </c>
      <c r="K32" s="91" t="s">
        <v>2021</v>
      </c>
      <c r="L32" s="396" t="s">
        <v>2022</v>
      </c>
      <c r="M32" s="396" t="s">
        <v>2023</v>
      </c>
      <c r="N32" s="396" t="s">
        <v>2024</v>
      </c>
      <c r="O32" s="396" t="s">
        <v>2025</v>
      </c>
      <c r="P32" s="396" t="s">
        <v>2026</v>
      </c>
      <c r="Q32" s="396" t="s">
        <v>2027</v>
      </c>
      <c r="R32" s="396" t="s">
        <v>1295</v>
      </c>
      <c r="S32" s="157" t="s">
        <v>2028</v>
      </c>
      <c r="T32" s="420"/>
      <c r="U32" s="157" t="s">
        <v>2029</v>
      </c>
    </row>
    <row r="33" spans="2:21" ht="24" customHeight="1" x14ac:dyDescent="0.3">
      <c r="B33" s="122"/>
      <c r="C33" s="89"/>
      <c r="D33" s="130">
        <v>2005</v>
      </c>
      <c r="E33" s="396" t="s">
        <v>2015</v>
      </c>
      <c r="F33" s="396" t="s">
        <v>2016</v>
      </c>
      <c r="G33" s="396" t="s">
        <v>2017</v>
      </c>
      <c r="H33" s="396" t="s">
        <v>2018</v>
      </c>
      <c r="I33" s="396" t="s">
        <v>2019</v>
      </c>
      <c r="J33" s="396" t="s">
        <v>2020</v>
      </c>
      <c r="K33" s="91" t="s">
        <v>2021</v>
      </c>
      <c r="L33" s="396" t="s">
        <v>2022</v>
      </c>
      <c r="M33" s="396" t="s">
        <v>2023</v>
      </c>
      <c r="N33" s="396" t="s">
        <v>2024</v>
      </c>
      <c r="O33" s="396" t="s">
        <v>2025</v>
      </c>
      <c r="P33" s="396" t="s">
        <v>2026</v>
      </c>
      <c r="Q33" s="396" t="s">
        <v>2027</v>
      </c>
      <c r="R33" s="396" t="s">
        <v>1295</v>
      </c>
      <c r="S33" s="157" t="s">
        <v>2028</v>
      </c>
      <c r="T33" s="420"/>
      <c r="U33" s="157" t="s">
        <v>2029</v>
      </c>
    </row>
    <row r="34" spans="2:21" ht="24" customHeight="1" x14ac:dyDescent="0.3">
      <c r="B34" s="122"/>
      <c r="C34" s="89"/>
      <c r="D34" s="130">
        <v>2006</v>
      </c>
      <c r="E34" s="396" t="s">
        <v>2015</v>
      </c>
      <c r="F34" s="396" t="s">
        <v>2016</v>
      </c>
      <c r="G34" s="396" t="s">
        <v>2017</v>
      </c>
      <c r="H34" s="396" t="s">
        <v>2018</v>
      </c>
      <c r="I34" s="396" t="s">
        <v>2019</v>
      </c>
      <c r="J34" s="396" t="s">
        <v>2020</v>
      </c>
      <c r="K34" s="91" t="s">
        <v>2021</v>
      </c>
      <c r="L34" s="396" t="s">
        <v>2022</v>
      </c>
      <c r="M34" s="396" t="s">
        <v>2023</v>
      </c>
      <c r="N34" s="396" t="s">
        <v>2024</v>
      </c>
      <c r="O34" s="396" t="s">
        <v>2025</v>
      </c>
      <c r="P34" s="396" t="s">
        <v>2026</v>
      </c>
      <c r="Q34" s="396" t="s">
        <v>2027</v>
      </c>
      <c r="R34" s="396" t="s">
        <v>1295</v>
      </c>
      <c r="S34" s="157" t="s">
        <v>2028</v>
      </c>
      <c r="T34" s="420"/>
      <c r="U34" s="157" t="s">
        <v>2029</v>
      </c>
    </row>
    <row r="35" spans="2:21" ht="24" customHeight="1" x14ac:dyDescent="0.3">
      <c r="B35" s="122"/>
      <c r="C35" s="89"/>
      <c r="D35" s="130">
        <v>2007</v>
      </c>
      <c r="E35" s="396" t="s">
        <v>2015</v>
      </c>
      <c r="F35" s="396" t="s">
        <v>2016</v>
      </c>
      <c r="G35" s="396" t="s">
        <v>2017</v>
      </c>
      <c r="H35" s="396" t="s">
        <v>2018</v>
      </c>
      <c r="I35" s="396" t="s">
        <v>2019</v>
      </c>
      <c r="J35" s="396" t="s">
        <v>2020</v>
      </c>
      <c r="K35" s="91" t="s">
        <v>2021</v>
      </c>
      <c r="L35" s="396" t="s">
        <v>2022</v>
      </c>
      <c r="M35" s="396" t="s">
        <v>2023</v>
      </c>
      <c r="N35" s="396" t="s">
        <v>2024</v>
      </c>
      <c r="O35" s="396" t="s">
        <v>2025</v>
      </c>
      <c r="P35" s="396" t="s">
        <v>2026</v>
      </c>
      <c r="Q35" s="396" t="s">
        <v>2027</v>
      </c>
      <c r="R35" s="396" t="s">
        <v>1295</v>
      </c>
      <c r="S35" s="157" t="s">
        <v>2028</v>
      </c>
      <c r="T35" s="420"/>
      <c r="U35" s="157" t="s">
        <v>2029</v>
      </c>
    </row>
    <row r="36" spans="2:21" ht="24" customHeight="1" x14ac:dyDescent="0.3">
      <c r="B36" s="122"/>
      <c r="C36" s="89"/>
      <c r="D36" s="130">
        <v>2008</v>
      </c>
      <c r="E36" s="396" t="s">
        <v>2015</v>
      </c>
      <c r="F36" s="396" t="s">
        <v>2016</v>
      </c>
      <c r="G36" s="396" t="s">
        <v>2017</v>
      </c>
      <c r="H36" s="396" t="s">
        <v>2018</v>
      </c>
      <c r="I36" s="396" t="s">
        <v>2019</v>
      </c>
      <c r="J36" s="396" t="s">
        <v>2020</v>
      </c>
      <c r="K36" s="91" t="s">
        <v>2021</v>
      </c>
      <c r="L36" s="396" t="s">
        <v>2022</v>
      </c>
      <c r="M36" s="396" t="s">
        <v>2023</v>
      </c>
      <c r="N36" s="396" t="s">
        <v>2024</v>
      </c>
      <c r="O36" s="396" t="s">
        <v>2025</v>
      </c>
      <c r="P36" s="396" t="s">
        <v>2026</v>
      </c>
      <c r="Q36" s="396" t="s">
        <v>2027</v>
      </c>
      <c r="R36" s="396" t="s">
        <v>1295</v>
      </c>
      <c r="S36" s="157" t="s">
        <v>2028</v>
      </c>
      <c r="T36" s="420"/>
      <c r="U36" s="157" t="s">
        <v>2029</v>
      </c>
    </row>
    <row r="37" spans="2:21" ht="24" customHeight="1" x14ac:dyDescent="0.3">
      <c r="B37" s="122"/>
      <c r="C37" s="89"/>
      <c r="D37" s="130">
        <v>2009</v>
      </c>
      <c r="E37" s="396" t="s">
        <v>2015</v>
      </c>
      <c r="F37" s="396" t="s">
        <v>2016</v>
      </c>
      <c r="G37" s="396" t="s">
        <v>2017</v>
      </c>
      <c r="H37" s="396" t="s">
        <v>2018</v>
      </c>
      <c r="I37" s="396" t="s">
        <v>2019</v>
      </c>
      <c r="J37" s="396" t="s">
        <v>2020</v>
      </c>
      <c r="K37" s="91" t="s">
        <v>2021</v>
      </c>
      <c r="L37" s="396" t="s">
        <v>2022</v>
      </c>
      <c r="M37" s="396" t="s">
        <v>2023</v>
      </c>
      <c r="N37" s="396" t="s">
        <v>2024</v>
      </c>
      <c r="O37" s="396" t="s">
        <v>2025</v>
      </c>
      <c r="P37" s="396" t="s">
        <v>2026</v>
      </c>
      <c r="Q37" s="396" t="s">
        <v>2027</v>
      </c>
      <c r="R37" s="396" t="s">
        <v>1295</v>
      </c>
      <c r="S37" s="157" t="s">
        <v>2028</v>
      </c>
      <c r="T37" s="420"/>
      <c r="U37" s="157" t="s">
        <v>2029</v>
      </c>
    </row>
    <row r="38" spans="2:21" ht="24" customHeight="1" x14ac:dyDescent="0.3">
      <c r="B38" s="122"/>
      <c r="C38" s="89"/>
      <c r="D38" s="130">
        <v>2010</v>
      </c>
      <c r="E38" s="396" t="s">
        <v>2015</v>
      </c>
      <c r="F38" s="396" t="s">
        <v>2016</v>
      </c>
      <c r="G38" s="396" t="s">
        <v>2017</v>
      </c>
      <c r="H38" s="396" t="s">
        <v>2018</v>
      </c>
      <c r="I38" s="396" t="s">
        <v>2019</v>
      </c>
      <c r="J38" s="396" t="s">
        <v>2020</v>
      </c>
      <c r="K38" s="91" t="s">
        <v>2021</v>
      </c>
      <c r="L38" s="396" t="s">
        <v>2022</v>
      </c>
      <c r="M38" s="396" t="s">
        <v>2023</v>
      </c>
      <c r="N38" s="396" t="s">
        <v>2024</v>
      </c>
      <c r="O38" s="396" t="s">
        <v>2025</v>
      </c>
      <c r="P38" s="396" t="s">
        <v>2026</v>
      </c>
      <c r="Q38" s="396" t="s">
        <v>2027</v>
      </c>
      <c r="R38" s="396" t="s">
        <v>1295</v>
      </c>
      <c r="S38" s="157" t="s">
        <v>2028</v>
      </c>
      <c r="T38" s="420"/>
      <c r="U38" s="157" t="s">
        <v>2029</v>
      </c>
    </row>
    <row r="39" spans="2:21" ht="24" customHeight="1" x14ac:dyDescent="0.3">
      <c r="B39" s="122"/>
      <c r="C39" s="89"/>
      <c r="D39" s="130">
        <v>2011</v>
      </c>
      <c r="E39" s="396" t="s">
        <v>2015</v>
      </c>
      <c r="F39" s="396" t="s">
        <v>2016</v>
      </c>
      <c r="G39" s="396" t="s">
        <v>2017</v>
      </c>
      <c r="H39" s="396" t="s">
        <v>2018</v>
      </c>
      <c r="I39" s="396" t="s">
        <v>2019</v>
      </c>
      <c r="J39" s="396" t="s">
        <v>2020</v>
      </c>
      <c r="K39" s="91" t="s">
        <v>2021</v>
      </c>
      <c r="L39" s="396" t="s">
        <v>2022</v>
      </c>
      <c r="M39" s="396" t="s">
        <v>2023</v>
      </c>
      <c r="N39" s="396" t="s">
        <v>2024</v>
      </c>
      <c r="O39" s="396" t="s">
        <v>2025</v>
      </c>
      <c r="P39" s="396" t="s">
        <v>2026</v>
      </c>
      <c r="Q39" s="396" t="s">
        <v>2027</v>
      </c>
      <c r="R39" s="396" t="s">
        <v>1295</v>
      </c>
      <c r="S39" s="157" t="s">
        <v>2028</v>
      </c>
      <c r="T39" s="420"/>
      <c r="U39" s="157" t="s">
        <v>2029</v>
      </c>
    </row>
    <row r="40" spans="2:21" ht="24" customHeight="1" x14ac:dyDescent="0.3">
      <c r="B40" s="122"/>
      <c r="C40" s="89"/>
      <c r="D40" s="130">
        <v>2012</v>
      </c>
      <c r="E40" s="396" t="s">
        <v>2015</v>
      </c>
      <c r="F40" s="396" t="s">
        <v>2016</v>
      </c>
      <c r="G40" s="396" t="s">
        <v>2017</v>
      </c>
      <c r="H40" s="396" t="s">
        <v>2018</v>
      </c>
      <c r="I40" s="396" t="s">
        <v>2019</v>
      </c>
      <c r="J40" s="396" t="s">
        <v>2020</v>
      </c>
      <c r="K40" s="91" t="s">
        <v>2021</v>
      </c>
      <c r="L40" s="396" t="s">
        <v>2022</v>
      </c>
      <c r="M40" s="396" t="s">
        <v>2023</v>
      </c>
      <c r="N40" s="396" t="s">
        <v>2024</v>
      </c>
      <c r="O40" s="396" t="s">
        <v>2025</v>
      </c>
      <c r="P40" s="396" t="s">
        <v>2026</v>
      </c>
      <c r="Q40" s="396" t="s">
        <v>2027</v>
      </c>
      <c r="R40" s="396" t="s">
        <v>1295</v>
      </c>
      <c r="S40" s="157" t="s">
        <v>2028</v>
      </c>
      <c r="T40" s="420"/>
      <c r="U40" s="157" t="s">
        <v>2029</v>
      </c>
    </row>
    <row r="41" spans="2:21" ht="24" customHeight="1" x14ac:dyDescent="0.3">
      <c r="B41" s="122"/>
      <c r="C41" s="89"/>
      <c r="D41" s="130">
        <v>2013</v>
      </c>
      <c r="E41" s="396" t="s">
        <v>2015</v>
      </c>
      <c r="F41" s="396" t="s">
        <v>2016</v>
      </c>
      <c r="G41" s="396" t="s">
        <v>2017</v>
      </c>
      <c r="H41" s="396" t="s">
        <v>2018</v>
      </c>
      <c r="I41" s="396" t="s">
        <v>2019</v>
      </c>
      <c r="J41" s="396" t="s">
        <v>2020</v>
      </c>
      <c r="K41" s="91" t="s">
        <v>2021</v>
      </c>
      <c r="L41" s="396" t="s">
        <v>2022</v>
      </c>
      <c r="M41" s="396" t="s">
        <v>2023</v>
      </c>
      <c r="N41" s="396" t="s">
        <v>2024</v>
      </c>
      <c r="O41" s="396" t="s">
        <v>2025</v>
      </c>
      <c r="P41" s="396" t="s">
        <v>2026</v>
      </c>
      <c r="Q41" s="396" t="s">
        <v>2027</v>
      </c>
      <c r="R41" s="396" t="s">
        <v>1295</v>
      </c>
      <c r="S41" s="157" t="s">
        <v>2028</v>
      </c>
      <c r="T41" s="420"/>
      <c r="U41" s="157" t="s">
        <v>2029</v>
      </c>
    </row>
    <row r="42" spans="2:21" ht="24" customHeight="1" x14ac:dyDescent="0.3">
      <c r="B42" s="122"/>
      <c r="C42" s="89"/>
      <c r="D42" s="130">
        <v>2014</v>
      </c>
      <c r="E42" s="396" t="s">
        <v>2015</v>
      </c>
      <c r="F42" s="396" t="s">
        <v>2016</v>
      </c>
      <c r="G42" s="396" t="s">
        <v>2017</v>
      </c>
      <c r="H42" s="396" t="s">
        <v>2018</v>
      </c>
      <c r="I42" s="396" t="s">
        <v>2019</v>
      </c>
      <c r="J42" s="396" t="s">
        <v>2020</v>
      </c>
      <c r="K42" s="91" t="s">
        <v>2021</v>
      </c>
      <c r="L42" s="396" t="s">
        <v>2022</v>
      </c>
      <c r="M42" s="396" t="s">
        <v>2023</v>
      </c>
      <c r="N42" s="396" t="s">
        <v>2024</v>
      </c>
      <c r="O42" s="396" t="s">
        <v>2025</v>
      </c>
      <c r="P42" s="396" t="s">
        <v>2026</v>
      </c>
      <c r="Q42" s="396" t="s">
        <v>2027</v>
      </c>
      <c r="R42" s="396" t="s">
        <v>1295</v>
      </c>
      <c r="S42" s="157" t="s">
        <v>2028</v>
      </c>
      <c r="T42" s="420"/>
      <c r="U42" s="157" t="s">
        <v>2029</v>
      </c>
    </row>
    <row r="43" spans="2:21" ht="24" customHeight="1" x14ac:dyDescent="0.3">
      <c r="B43" s="122"/>
      <c r="C43" s="89"/>
      <c r="D43" s="130">
        <v>2015</v>
      </c>
      <c r="E43" s="396" t="s">
        <v>2015</v>
      </c>
      <c r="F43" s="396" t="s">
        <v>2016</v>
      </c>
      <c r="G43" s="396" t="s">
        <v>2017</v>
      </c>
      <c r="H43" s="396" t="s">
        <v>2018</v>
      </c>
      <c r="I43" s="396" t="s">
        <v>2019</v>
      </c>
      <c r="J43" s="396" t="s">
        <v>2020</v>
      </c>
      <c r="K43" s="91" t="s">
        <v>2021</v>
      </c>
      <c r="L43" s="396" t="s">
        <v>2022</v>
      </c>
      <c r="M43" s="396" t="s">
        <v>2023</v>
      </c>
      <c r="N43" s="396" t="s">
        <v>2024</v>
      </c>
      <c r="O43" s="396" t="s">
        <v>2025</v>
      </c>
      <c r="P43" s="396" t="s">
        <v>2026</v>
      </c>
      <c r="Q43" s="396" t="s">
        <v>2027</v>
      </c>
      <c r="R43" s="396" t="s">
        <v>1295</v>
      </c>
      <c r="S43" s="157" t="s">
        <v>2028</v>
      </c>
      <c r="T43" s="420"/>
      <c r="U43" s="157" t="s">
        <v>2029</v>
      </c>
    </row>
    <row r="44" spans="2:21" ht="24" customHeight="1" x14ac:dyDescent="0.3">
      <c r="B44" s="122"/>
      <c r="C44" s="89"/>
      <c r="D44" s="130">
        <v>2016</v>
      </c>
      <c r="E44" s="396" t="s">
        <v>2015</v>
      </c>
      <c r="F44" s="396" t="s">
        <v>2016</v>
      </c>
      <c r="G44" s="396" t="s">
        <v>2017</v>
      </c>
      <c r="H44" s="396" t="s">
        <v>2018</v>
      </c>
      <c r="I44" s="396" t="s">
        <v>2019</v>
      </c>
      <c r="J44" s="396" t="s">
        <v>2020</v>
      </c>
      <c r="K44" s="91" t="s">
        <v>2021</v>
      </c>
      <c r="L44" s="396" t="s">
        <v>2022</v>
      </c>
      <c r="M44" s="396" t="s">
        <v>2023</v>
      </c>
      <c r="N44" s="396" t="s">
        <v>2024</v>
      </c>
      <c r="O44" s="396" t="s">
        <v>2025</v>
      </c>
      <c r="P44" s="396" t="s">
        <v>2026</v>
      </c>
      <c r="Q44" s="396" t="s">
        <v>2027</v>
      </c>
      <c r="R44" s="396" t="s">
        <v>1295</v>
      </c>
      <c r="S44" s="157" t="s">
        <v>2028</v>
      </c>
      <c r="T44" s="420"/>
      <c r="U44" s="157" t="s">
        <v>2029</v>
      </c>
    </row>
    <row r="45" spans="2:21" ht="24" customHeight="1" x14ac:dyDescent="0.3">
      <c r="B45" s="122"/>
      <c r="C45" s="89"/>
      <c r="D45" s="130">
        <v>2017</v>
      </c>
      <c r="E45" s="397" t="s">
        <v>2015</v>
      </c>
      <c r="F45" s="397" t="s">
        <v>2016</v>
      </c>
      <c r="G45" s="397" t="s">
        <v>2017</v>
      </c>
      <c r="H45" s="397" t="s">
        <v>2018</v>
      </c>
      <c r="I45" s="397" t="s">
        <v>2019</v>
      </c>
      <c r="J45" s="397" t="s">
        <v>2020</v>
      </c>
      <c r="K45" s="157" t="s">
        <v>2021</v>
      </c>
      <c r="L45" s="397" t="s">
        <v>2022</v>
      </c>
      <c r="M45" s="397" t="s">
        <v>2023</v>
      </c>
      <c r="N45" s="397" t="s">
        <v>2024</v>
      </c>
      <c r="O45" s="397" t="s">
        <v>2025</v>
      </c>
      <c r="P45" s="397" t="s">
        <v>2026</v>
      </c>
      <c r="Q45" s="397" t="s">
        <v>2027</v>
      </c>
      <c r="R45" s="397" t="s">
        <v>1295</v>
      </c>
      <c r="S45" s="157" t="s">
        <v>2028</v>
      </c>
      <c r="T45" s="421"/>
      <c r="U45" s="157" t="s">
        <v>2029</v>
      </c>
    </row>
    <row r="46" spans="2:21" ht="24" customHeight="1" x14ac:dyDescent="0.3">
      <c r="B46" s="122"/>
      <c r="C46" s="89"/>
      <c r="D46" s="130">
        <v>2018</v>
      </c>
      <c r="E46" s="391" t="s">
        <v>2015</v>
      </c>
      <c r="F46" s="391" t="s">
        <v>2016</v>
      </c>
      <c r="G46" s="391" t="s">
        <v>2017</v>
      </c>
      <c r="H46" s="391" t="s">
        <v>2018</v>
      </c>
      <c r="I46" s="391" t="s">
        <v>2019</v>
      </c>
      <c r="J46" s="391" t="s">
        <v>2020</v>
      </c>
      <c r="K46" s="414" t="s">
        <v>2021</v>
      </c>
      <c r="L46" s="391" t="s">
        <v>2022</v>
      </c>
      <c r="M46" s="391" t="s">
        <v>2023</v>
      </c>
      <c r="N46" s="391" t="s">
        <v>2024</v>
      </c>
      <c r="O46" s="391" t="s">
        <v>2025</v>
      </c>
      <c r="P46" s="391" t="s">
        <v>2026</v>
      </c>
      <c r="Q46" s="391" t="s">
        <v>2027</v>
      </c>
      <c r="R46" s="391" t="s">
        <v>1295</v>
      </c>
      <c r="S46" s="414" t="s">
        <v>2028</v>
      </c>
      <c r="T46" s="419"/>
      <c r="U46" s="157" t="s">
        <v>2029</v>
      </c>
    </row>
    <row r="47" spans="2:21" ht="24" customHeight="1" x14ac:dyDescent="0.3">
      <c r="B47" s="122"/>
      <c r="C47" s="89"/>
      <c r="D47" s="130">
        <v>2019</v>
      </c>
      <c r="E47" s="391" t="s">
        <v>2015</v>
      </c>
      <c r="F47" s="391" t="s">
        <v>2016</v>
      </c>
      <c r="G47" s="391" t="s">
        <v>2017</v>
      </c>
      <c r="H47" s="391" t="s">
        <v>2018</v>
      </c>
      <c r="I47" s="391" t="s">
        <v>2019</v>
      </c>
      <c r="J47" s="391" t="s">
        <v>2020</v>
      </c>
      <c r="K47" s="414" t="s">
        <v>2021</v>
      </c>
      <c r="L47" s="391" t="s">
        <v>2022</v>
      </c>
      <c r="M47" s="391" t="s">
        <v>2023</v>
      </c>
      <c r="N47" s="391" t="s">
        <v>2024</v>
      </c>
      <c r="O47" s="391" t="s">
        <v>2025</v>
      </c>
      <c r="P47" s="391" t="s">
        <v>2026</v>
      </c>
      <c r="Q47" s="391" t="s">
        <v>2027</v>
      </c>
      <c r="R47" s="391" t="s">
        <v>1295</v>
      </c>
      <c r="S47" s="414" t="s">
        <v>2028</v>
      </c>
      <c r="T47" s="419"/>
      <c r="U47" s="157" t="s">
        <v>2029</v>
      </c>
    </row>
    <row r="48" spans="2:21" ht="24" customHeight="1" x14ac:dyDescent="0.3">
      <c r="B48" s="122"/>
      <c r="C48" s="89"/>
      <c r="D48" s="130">
        <v>2020</v>
      </c>
      <c r="E48" s="391" t="s">
        <v>2015</v>
      </c>
      <c r="F48" s="391" t="s">
        <v>2016</v>
      </c>
      <c r="G48" s="391" t="s">
        <v>2017</v>
      </c>
      <c r="H48" s="391" t="s">
        <v>2018</v>
      </c>
      <c r="I48" s="391" t="s">
        <v>2019</v>
      </c>
      <c r="J48" s="391" t="s">
        <v>2020</v>
      </c>
      <c r="K48" s="414" t="s">
        <v>2021</v>
      </c>
      <c r="L48" s="391" t="s">
        <v>2022</v>
      </c>
      <c r="M48" s="391" t="s">
        <v>2023</v>
      </c>
      <c r="N48" s="391" t="s">
        <v>2024</v>
      </c>
      <c r="O48" s="391" t="s">
        <v>2025</v>
      </c>
      <c r="P48" s="391" t="s">
        <v>2026</v>
      </c>
      <c r="Q48" s="391" t="s">
        <v>2027</v>
      </c>
      <c r="R48" s="391" t="s">
        <v>1295</v>
      </c>
      <c r="S48" s="414" t="s">
        <v>2028</v>
      </c>
      <c r="T48" s="419"/>
      <c r="U48" s="157" t="s">
        <v>2029</v>
      </c>
    </row>
    <row r="49" spans="2:21" x14ac:dyDescent="0.3">
      <c r="B49" s="132"/>
      <c r="C49" s="133"/>
      <c r="D49" s="134"/>
      <c r="E49" s="135"/>
      <c r="F49" s="135"/>
      <c r="G49" s="135"/>
      <c r="H49" s="135"/>
      <c r="I49" s="135"/>
      <c r="J49" s="135"/>
      <c r="K49" s="135"/>
      <c r="L49" s="135"/>
      <c r="M49" s="135"/>
      <c r="N49" s="135"/>
      <c r="O49" s="135"/>
      <c r="P49" s="135"/>
      <c r="Q49" s="135"/>
      <c r="R49" s="135"/>
      <c r="S49" s="135"/>
      <c r="T49" s="135"/>
      <c r="U49" s="135"/>
    </row>
    <row r="50" spans="2:21" ht="28.5" customHeight="1" x14ac:dyDescent="0.3">
      <c r="B50" s="132"/>
      <c r="C50" s="133"/>
      <c r="D50" s="921" t="s">
        <v>2030</v>
      </c>
      <c r="E50" s="849" t="s">
        <v>1993</v>
      </c>
      <c r="F50" s="928"/>
      <c r="G50" s="850"/>
      <c r="H50" s="849" t="s">
        <v>1994</v>
      </c>
      <c r="I50" s="928"/>
      <c r="J50" s="850"/>
      <c r="K50" s="769" t="s">
        <v>1995</v>
      </c>
      <c r="L50" s="849" t="s">
        <v>1996</v>
      </c>
      <c r="M50" s="928"/>
      <c r="N50" s="850"/>
      <c r="O50" s="849" t="s">
        <v>1997</v>
      </c>
      <c r="P50" s="928"/>
      <c r="Q50" s="850"/>
      <c r="R50" s="123"/>
      <c r="S50" s="769" t="s">
        <v>1998</v>
      </c>
      <c r="T50" s="124"/>
      <c r="U50" s="772" t="s">
        <v>1999</v>
      </c>
    </row>
    <row r="51" spans="2:21" ht="19.5" customHeight="1" x14ac:dyDescent="0.3">
      <c r="B51" s="132"/>
      <c r="C51" s="133"/>
      <c r="D51" s="922"/>
      <c r="E51" s="925" t="s">
        <v>2000</v>
      </c>
      <c r="F51" s="925" t="s">
        <v>2001</v>
      </c>
      <c r="G51" s="925" t="s">
        <v>2002</v>
      </c>
      <c r="H51" s="925" t="s">
        <v>2003</v>
      </c>
      <c r="I51" s="925" t="s">
        <v>2004</v>
      </c>
      <c r="J51" s="925" t="s">
        <v>2002</v>
      </c>
      <c r="K51" s="925" t="s">
        <v>2005</v>
      </c>
      <c r="L51" s="925" t="s">
        <v>2000</v>
      </c>
      <c r="M51" s="925" t="s">
        <v>2001</v>
      </c>
      <c r="N51" s="925" t="s">
        <v>2002</v>
      </c>
      <c r="O51" s="925" t="s">
        <v>2003</v>
      </c>
      <c r="P51" s="925" t="s">
        <v>2004</v>
      </c>
      <c r="Q51" s="925" t="s">
        <v>2002</v>
      </c>
      <c r="R51" s="925" t="s">
        <v>2006</v>
      </c>
      <c r="S51" s="925" t="s">
        <v>2007</v>
      </c>
      <c r="T51" s="925" t="s">
        <v>2008</v>
      </c>
      <c r="U51" s="925" t="s">
        <v>2009</v>
      </c>
    </row>
    <row r="52" spans="2:21" ht="19.5" customHeight="1" x14ac:dyDescent="0.3">
      <c r="B52" s="132"/>
      <c r="C52" s="133"/>
      <c r="D52" s="922"/>
      <c r="E52" s="926"/>
      <c r="F52" s="926"/>
      <c r="G52" s="926"/>
      <c r="H52" s="926"/>
      <c r="I52" s="926"/>
      <c r="J52" s="926"/>
      <c r="K52" s="926"/>
      <c r="L52" s="926"/>
      <c r="M52" s="926"/>
      <c r="N52" s="926"/>
      <c r="O52" s="926"/>
      <c r="P52" s="926"/>
      <c r="Q52" s="926"/>
      <c r="R52" s="926"/>
      <c r="S52" s="926"/>
      <c r="T52" s="926"/>
      <c r="U52" s="926"/>
    </row>
    <row r="53" spans="2:21" ht="19.5" customHeight="1" x14ac:dyDescent="0.3">
      <c r="B53" s="132"/>
      <c r="C53" s="133"/>
      <c r="D53" s="922"/>
      <c r="E53" s="926"/>
      <c r="F53" s="926"/>
      <c r="G53" s="926"/>
      <c r="H53" s="926"/>
      <c r="I53" s="926"/>
      <c r="J53" s="926"/>
      <c r="K53" s="926"/>
      <c r="L53" s="926"/>
      <c r="M53" s="926"/>
      <c r="N53" s="926"/>
      <c r="O53" s="926"/>
      <c r="P53" s="926"/>
      <c r="Q53" s="926"/>
      <c r="R53" s="926"/>
      <c r="S53" s="926"/>
      <c r="T53" s="926"/>
      <c r="U53" s="926"/>
    </row>
    <row r="54" spans="2:21" ht="19.5" customHeight="1" x14ac:dyDescent="0.3">
      <c r="B54" s="132"/>
      <c r="C54" s="133"/>
      <c r="D54" s="923"/>
      <c r="E54" s="927"/>
      <c r="F54" s="927"/>
      <c r="G54" s="927"/>
      <c r="H54" s="927"/>
      <c r="I54" s="927"/>
      <c r="J54" s="927"/>
      <c r="K54" s="927"/>
      <c r="L54" s="927"/>
      <c r="M54" s="927"/>
      <c r="N54" s="927"/>
      <c r="O54" s="927"/>
      <c r="P54" s="927"/>
      <c r="Q54" s="927"/>
      <c r="R54" s="927"/>
      <c r="S54" s="927"/>
      <c r="T54" s="927"/>
      <c r="U54" s="927"/>
    </row>
    <row r="55" spans="2:21" ht="19.5" customHeight="1" x14ac:dyDescent="0.3">
      <c r="B55" s="132"/>
      <c r="C55" s="133"/>
      <c r="D55" s="136"/>
      <c r="E55" s="128" t="s">
        <v>1286</v>
      </c>
      <c r="F55" s="128" t="s">
        <v>1287</v>
      </c>
      <c r="G55" s="128" t="s">
        <v>1308</v>
      </c>
      <c r="H55" s="128" t="s">
        <v>1309</v>
      </c>
      <c r="I55" s="128" t="s">
        <v>1310</v>
      </c>
      <c r="J55" s="128" t="s">
        <v>1311</v>
      </c>
      <c r="K55" s="127" t="s">
        <v>1312</v>
      </c>
      <c r="L55" s="128" t="s">
        <v>1313</v>
      </c>
      <c r="M55" s="128" t="s">
        <v>1314</v>
      </c>
      <c r="N55" s="128" t="s">
        <v>1315</v>
      </c>
      <c r="O55" s="128" t="s">
        <v>1770</v>
      </c>
      <c r="P55" s="128" t="s">
        <v>1771</v>
      </c>
      <c r="Q55" s="128" t="s">
        <v>2010</v>
      </c>
      <c r="R55" s="128" t="s">
        <v>2011</v>
      </c>
      <c r="S55" s="127" t="s">
        <v>2012</v>
      </c>
      <c r="T55" s="128" t="s">
        <v>2013</v>
      </c>
      <c r="U55" s="129" t="s">
        <v>2014</v>
      </c>
    </row>
    <row r="56" spans="2:21" s="600" customFormat="1" ht="36.75" customHeight="1" x14ac:dyDescent="0.2">
      <c r="B56" s="601"/>
      <c r="C56" s="602"/>
      <c r="D56" s="603" t="s">
        <v>2031</v>
      </c>
      <c r="E56" s="417" t="s">
        <v>2032</v>
      </c>
      <c r="F56" s="417" t="s">
        <v>2033</v>
      </c>
      <c r="G56" s="417" t="s">
        <v>2034</v>
      </c>
      <c r="H56" s="417" t="s">
        <v>2035</v>
      </c>
      <c r="I56" s="417" t="s">
        <v>2036</v>
      </c>
      <c r="J56" s="417" t="s">
        <v>2037</v>
      </c>
      <c r="K56" s="604" t="s">
        <v>2021</v>
      </c>
      <c r="L56" s="417" t="s">
        <v>2038</v>
      </c>
      <c r="M56" s="417" t="s">
        <v>2039</v>
      </c>
      <c r="N56" s="417" t="s">
        <v>2040</v>
      </c>
      <c r="O56" s="417" t="s">
        <v>2041</v>
      </c>
      <c r="P56" s="417" t="s">
        <v>2042</v>
      </c>
      <c r="Q56" s="417" t="s">
        <v>2043</v>
      </c>
      <c r="R56" s="417" t="s">
        <v>2044</v>
      </c>
      <c r="S56" s="604" t="s">
        <v>2028</v>
      </c>
      <c r="T56" s="417" t="s">
        <v>2044</v>
      </c>
      <c r="U56" s="605" t="s">
        <v>2029</v>
      </c>
    </row>
    <row r="57" spans="2:21" ht="24" customHeight="1" x14ac:dyDescent="0.3">
      <c r="B57" s="132"/>
      <c r="C57" s="133"/>
      <c r="D57" s="137" t="s">
        <v>1298</v>
      </c>
      <c r="E57" s="390" t="s">
        <v>2045</v>
      </c>
      <c r="F57" s="390" t="s">
        <v>2046</v>
      </c>
      <c r="G57" s="390" t="s">
        <v>2047</v>
      </c>
      <c r="H57" s="390" t="s">
        <v>2048</v>
      </c>
      <c r="I57" s="390" t="s">
        <v>2049</v>
      </c>
      <c r="J57" s="390" t="s">
        <v>2050</v>
      </c>
      <c r="K57" s="390" t="s">
        <v>2051</v>
      </c>
      <c r="L57" s="390" t="s">
        <v>2052</v>
      </c>
      <c r="M57" s="390" t="s">
        <v>2053</v>
      </c>
      <c r="N57" s="390" t="s">
        <v>1817</v>
      </c>
      <c r="O57" s="390" t="s">
        <v>1818</v>
      </c>
      <c r="P57" s="390" t="s">
        <v>2054</v>
      </c>
      <c r="Q57" s="390" t="s">
        <v>2055</v>
      </c>
      <c r="R57" s="390" t="s">
        <v>2056</v>
      </c>
      <c r="S57" s="390" t="s">
        <v>2057</v>
      </c>
      <c r="T57" s="390" t="s">
        <v>2058</v>
      </c>
      <c r="U57" s="390" t="s">
        <v>2059</v>
      </c>
    </row>
    <row r="58" spans="2:21" ht="18.75" customHeight="1" x14ac:dyDescent="0.3">
      <c r="L58" s="93"/>
      <c r="M58" s="93"/>
    </row>
    <row r="59" spans="2:21" s="158" customFormat="1" ht="20.100000000000001" hidden="1" customHeight="1" x14ac:dyDescent="0.2">
      <c r="D59" s="375" t="s">
        <v>2060</v>
      </c>
      <c r="E59" s="133"/>
      <c r="F59" s="161"/>
      <c r="G59" s="161"/>
      <c r="H59" s="161"/>
      <c r="I59" s="161"/>
      <c r="J59" s="161"/>
      <c r="K59" s="161"/>
      <c r="L59" s="161"/>
      <c r="M59" s="161"/>
      <c r="N59" s="287"/>
      <c r="O59" s="287"/>
      <c r="P59" s="288"/>
      <c r="Q59" s="288"/>
      <c r="R59" s="288"/>
      <c r="S59" s="288"/>
      <c r="T59" s="288"/>
      <c r="U59" s="288"/>
    </row>
    <row r="60" spans="2:21" s="158" customFormat="1" ht="20.100000000000001" hidden="1" customHeight="1" x14ac:dyDescent="0.2">
      <c r="B60" s="161"/>
      <c r="C60" s="133"/>
      <c r="D60" s="375" t="s">
        <v>2061</v>
      </c>
      <c r="E60" s="135"/>
      <c r="F60" s="135"/>
      <c r="G60" s="135"/>
      <c r="H60" s="135"/>
      <c r="I60" s="135"/>
      <c r="J60" s="135"/>
      <c r="K60" s="135"/>
      <c r="L60" s="131"/>
      <c r="M60" s="135"/>
      <c r="N60" s="135"/>
      <c r="O60" s="135"/>
      <c r="P60" s="135"/>
      <c r="Q60" s="135"/>
      <c r="R60" s="135"/>
      <c r="S60" s="135"/>
      <c r="T60" s="135"/>
      <c r="U60" s="135"/>
    </row>
    <row r="61" spans="2:21" s="158" customFormat="1" ht="20.100000000000001" hidden="1" customHeight="1" x14ac:dyDescent="0.2">
      <c r="D61" s="375" t="s">
        <v>2062</v>
      </c>
      <c r="E61" s="288"/>
      <c r="F61" s="288"/>
      <c r="G61" s="288"/>
      <c r="H61" s="288"/>
      <c r="I61" s="288"/>
      <c r="J61" s="288"/>
      <c r="K61" s="288"/>
      <c r="L61" s="161"/>
      <c r="M61" s="161"/>
      <c r="N61" s="288"/>
      <c r="O61" s="288"/>
      <c r="P61" s="288"/>
      <c r="Q61" s="288"/>
      <c r="R61" s="288"/>
      <c r="S61" s="288"/>
      <c r="T61" s="288"/>
      <c r="U61" s="288"/>
    </row>
  </sheetData>
  <sheetProtection formatColumns="0"/>
  <mergeCells count="50">
    <mergeCell ref="C17:C18"/>
    <mergeCell ref="D9:I11"/>
    <mergeCell ref="F14:F17"/>
    <mergeCell ref="G14:G17"/>
    <mergeCell ref="H14:H17"/>
    <mergeCell ref="I14:I17"/>
    <mergeCell ref="E14:E17"/>
    <mergeCell ref="E13:G13"/>
    <mergeCell ref="H13:J13"/>
    <mergeCell ref="U14:U17"/>
    <mergeCell ref="L13:N13"/>
    <mergeCell ref="O13:Q13"/>
    <mergeCell ref="N14:N17"/>
    <mergeCell ref="O14:O17"/>
    <mergeCell ref="P14:P17"/>
    <mergeCell ref="Q14:Q17"/>
    <mergeCell ref="R14:R17"/>
    <mergeCell ref="S14:S17"/>
    <mergeCell ref="E50:G50"/>
    <mergeCell ref="H50:J50"/>
    <mergeCell ref="L50:N50"/>
    <mergeCell ref="O50:Q50"/>
    <mergeCell ref="T14:T17"/>
    <mergeCell ref="J14:J17"/>
    <mergeCell ref="K14:K17"/>
    <mergeCell ref="L14:L17"/>
    <mergeCell ref="M14:M17"/>
    <mergeCell ref="Q51:Q54"/>
    <mergeCell ref="J51:J54"/>
    <mergeCell ref="K51:K54"/>
    <mergeCell ref="L51:L54"/>
    <mergeCell ref="M51:M54"/>
    <mergeCell ref="N51:N54"/>
    <mergeCell ref="O51:O54"/>
    <mergeCell ref="D7:U7"/>
    <mergeCell ref="D13:D17"/>
    <mergeCell ref="D50:D54"/>
    <mergeCell ref="F5:G5"/>
    <mergeCell ref="H5:I5"/>
    <mergeCell ref="J5:R5"/>
    <mergeCell ref="R51:R54"/>
    <mergeCell ref="S51:S54"/>
    <mergeCell ref="T51:T54"/>
    <mergeCell ref="U51:U54"/>
    <mergeCell ref="E51:E54"/>
    <mergeCell ref="F51:F54"/>
    <mergeCell ref="G51:G54"/>
    <mergeCell ref="H51:H54"/>
    <mergeCell ref="I51:I54"/>
    <mergeCell ref="P51:P54"/>
  </mergeCells>
  <conditionalFormatting sqref="E19:U47 E56:U57">
    <cfRule type="expression" dxfId="999" priority="3">
      <formula>ISNUMBER(E19)</formula>
    </cfRule>
  </conditionalFormatting>
  <conditionalFormatting sqref="E48:U48">
    <cfRule type="expression" dxfId="998" priority="1">
      <formula>ISNUMBER(E48)</formula>
    </cfRule>
  </conditionalFormatting>
  <dataValidations count="3">
    <dataValidation type="decimal" errorStyle="warning" operator="greaterThanOrEqual" allowBlank="1" showInputMessage="1" showErrorMessage="1" errorTitle="Warning" error="Data in columns D, E and F should normally be zero or more" sqref="H19:J48" xr:uid="{00000000-0002-0000-0D00-000001000000}">
      <formula1>0</formula1>
    </dataValidation>
    <dataValidation type="decimal" errorStyle="warning" operator="greaterThanOrEqual" allowBlank="1" showInputMessage="1" showErrorMessage="1" errorTitle="Warning" error="Data in columns K, L, M and N should normally be zero or more" sqref="O19:R48" xr:uid="{00000000-0002-0000-0D00-000002000000}">
      <formula1>0</formula1>
    </dataValidation>
    <dataValidation type="decimal" operator="greaterThanOrEqual" allowBlank="1" showInputMessage="1" showErrorMessage="1" errorTitle="Warning" error="Data in columns A, B, C, H, I and J should normally be be zero or more" sqref="E19:G48 L19:N48" xr:uid="{00000000-0002-0000-0D00-000003000000}">
      <formula1>0</formula1>
    </dataValidation>
  </dataValidations>
  <pageMargins left="0.70866141732283472" right="0.70866141732283472" top="0.74803149606299213" bottom="0.74803149606299213" header="0.31496062992125984" footer="0.31496062992125984"/>
  <pageSetup paperSize="9" scale="37" fitToHeight="0" orientation="landscape" verticalDpi="90" r:id="rId1"/>
  <headerFooter scaleWithDoc="0">
    <oddHeader>&amp;R&amp;F</oddHeader>
    <oddFooter>&amp;L&amp;D &amp;T&amp;RPage &amp;P of &amp;N&amp;C&amp;1#&amp;"Calibri"&amp;10&amp;K000000Classification: 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tabColor rgb="FFFFFF00"/>
    <pageSetUpPr fitToPage="1"/>
  </sheetPr>
  <dimension ref="B1:J45"/>
  <sheetViews>
    <sheetView zoomScale="80" zoomScaleNormal="8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3" width="11.85546875" style="281" customWidth="1"/>
    <col min="4" max="5" width="28" style="280" customWidth="1"/>
    <col min="6" max="6" width="9.140625" style="280"/>
    <col min="7" max="8" width="44.28515625" style="280" customWidth="1"/>
    <col min="9" max="9" width="40.7109375" style="280" customWidth="1"/>
    <col min="10" max="10" width="12.7109375" style="279" customWidth="1"/>
    <col min="11" max="16384" width="9.140625" style="279"/>
  </cols>
  <sheetData>
    <row r="1" spans="2:10" x14ac:dyDescent="0.25">
      <c r="B1" s="279"/>
    </row>
    <row r="2" spans="2:10" ht="48" customHeight="1" x14ac:dyDescent="0.25">
      <c r="B2" s="837" t="s">
        <v>2063</v>
      </c>
      <c r="C2" s="837"/>
      <c r="D2" s="837"/>
      <c r="E2" s="837"/>
      <c r="F2" s="837"/>
      <c r="G2" s="837"/>
      <c r="H2" s="837"/>
      <c r="I2" s="837"/>
      <c r="J2" s="837"/>
    </row>
    <row r="3" spans="2:10" ht="32.25" customHeight="1" x14ac:dyDescent="0.25">
      <c r="B3" s="282" t="s">
        <v>1209</v>
      </c>
      <c r="C3" s="282" t="s">
        <v>1210</v>
      </c>
      <c r="D3" s="282" t="s">
        <v>1211</v>
      </c>
      <c r="E3" s="282" t="s">
        <v>986</v>
      </c>
      <c r="F3" s="282" t="s">
        <v>1212</v>
      </c>
      <c r="G3" s="282" t="s">
        <v>1213</v>
      </c>
      <c r="H3" s="642" t="s">
        <v>1375</v>
      </c>
      <c r="I3" s="282" t="s">
        <v>1214</v>
      </c>
      <c r="J3" s="282" t="s">
        <v>1145</v>
      </c>
    </row>
    <row r="4" spans="2:10" ht="38.25" x14ac:dyDescent="0.25">
      <c r="B4" s="289" t="s">
        <v>2064</v>
      </c>
      <c r="C4" s="289" t="s">
        <v>2065</v>
      </c>
      <c r="D4" s="290" t="s">
        <v>2066</v>
      </c>
      <c r="E4" s="290" t="s">
        <v>2067</v>
      </c>
      <c r="F4" s="289" t="s">
        <v>895</v>
      </c>
      <c r="G4" s="291" t="s">
        <v>2068</v>
      </c>
      <c r="H4" s="290"/>
      <c r="I4" s="372"/>
      <c r="J4" s="711" t="s">
        <v>888</v>
      </c>
    </row>
    <row r="5" spans="2:10" ht="38.25" x14ac:dyDescent="0.25">
      <c r="B5" s="289" t="s">
        <v>2069</v>
      </c>
      <c r="C5" s="289" t="s">
        <v>2070</v>
      </c>
      <c r="D5" s="290" t="s">
        <v>2071</v>
      </c>
      <c r="E5" s="290" t="s">
        <v>2067</v>
      </c>
      <c r="F5" s="289" t="s">
        <v>895</v>
      </c>
      <c r="G5" s="291" t="s">
        <v>2068</v>
      </c>
      <c r="H5" s="291"/>
      <c r="I5" s="372"/>
      <c r="J5" s="711" t="s">
        <v>888</v>
      </c>
    </row>
    <row r="6" spans="2:10" ht="38.25" x14ac:dyDescent="0.25">
      <c r="B6" s="289" t="s">
        <v>2072</v>
      </c>
      <c r="C6" s="289" t="s">
        <v>2073</v>
      </c>
      <c r="D6" s="290" t="s">
        <v>2074</v>
      </c>
      <c r="E6" s="290" t="s">
        <v>2075</v>
      </c>
      <c r="F6" s="289" t="s">
        <v>895</v>
      </c>
      <c r="G6" s="291" t="s">
        <v>2076</v>
      </c>
      <c r="H6" s="291"/>
      <c r="I6" s="372"/>
      <c r="J6" s="711" t="s">
        <v>888</v>
      </c>
    </row>
    <row r="7" spans="2:10" ht="38.25" x14ac:dyDescent="0.25">
      <c r="B7" s="289" t="s">
        <v>2077</v>
      </c>
      <c r="C7" s="289" t="s">
        <v>2078</v>
      </c>
      <c r="D7" s="290" t="s">
        <v>2079</v>
      </c>
      <c r="E7" s="290" t="s">
        <v>2075</v>
      </c>
      <c r="F7" s="289" t="s">
        <v>895</v>
      </c>
      <c r="G7" s="291" t="s">
        <v>2076</v>
      </c>
      <c r="H7" s="291"/>
      <c r="I7" s="372"/>
      <c r="J7" s="711" t="s">
        <v>888</v>
      </c>
    </row>
    <row r="8" spans="2:10" ht="46.5" customHeight="1" x14ac:dyDescent="0.25">
      <c r="B8" s="289" t="s">
        <v>2080</v>
      </c>
      <c r="C8" s="289" t="s">
        <v>2081</v>
      </c>
      <c r="D8" s="290" t="s">
        <v>2082</v>
      </c>
      <c r="E8" s="290" t="s">
        <v>2083</v>
      </c>
      <c r="F8" s="289" t="s">
        <v>895</v>
      </c>
      <c r="G8" s="291" t="s">
        <v>2084</v>
      </c>
      <c r="H8" s="291"/>
      <c r="I8" s="372"/>
      <c r="J8" s="711" t="s">
        <v>888</v>
      </c>
    </row>
    <row r="9" spans="2:10" ht="38.25" x14ac:dyDescent="0.25">
      <c r="B9" s="289" t="s">
        <v>2085</v>
      </c>
      <c r="C9" s="289" t="s">
        <v>2086</v>
      </c>
      <c r="D9" s="290" t="s">
        <v>2087</v>
      </c>
      <c r="E9" s="290" t="s">
        <v>2083</v>
      </c>
      <c r="F9" s="289" t="s">
        <v>895</v>
      </c>
      <c r="G9" s="291" t="s">
        <v>2084</v>
      </c>
      <c r="H9" s="291"/>
      <c r="I9" s="372"/>
      <c r="J9" s="711" t="s">
        <v>888</v>
      </c>
    </row>
    <row r="10" spans="2:10" ht="54.95" customHeight="1" x14ac:dyDescent="0.25">
      <c r="B10" s="289" t="s">
        <v>2088</v>
      </c>
      <c r="C10" s="289" t="s">
        <v>2089</v>
      </c>
      <c r="D10" s="290" t="s">
        <v>2090</v>
      </c>
      <c r="E10" s="290" t="s">
        <v>2091</v>
      </c>
      <c r="F10" s="289" t="s">
        <v>895</v>
      </c>
      <c r="G10" s="291" t="s">
        <v>2092</v>
      </c>
      <c r="H10" s="291"/>
      <c r="I10" s="372"/>
      <c r="J10" s="711" t="s">
        <v>888</v>
      </c>
    </row>
    <row r="11" spans="2:10" ht="51" x14ac:dyDescent="0.25">
      <c r="B11" s="289" t="s">
        <v>2093</v>
      </c>
      <c r="C11" s="289" t="s">
        <v>2094</v>
      </c>
      <c r="D11" s="290" t="s">
        <v>2095</v>
      </c>
      <c r="E11" s="290" t="s">
        <v>2091</v>
      </c>
      <c r="F11" s="289" t="s">
        <v>895</v>
      </c>
      <c r="G11" s="291" t="s">
        <v>2092</v>
      </c>
      <c r="H11" s="291"/>
      <c r="I11" s="372"/>
      <c r="J11" s="711" t="s">
        <v>888</v>
      </c>
    </row>
    <row r="12" spans="2:10" ht="54.95" customHeight="1" x14ac:dyDescent="0.25">
      <c r="B12" s="289" t="s">
        <v>2096</v>
      </c>
      <c r="C12" s="289" t="s">
        <v>2097</v>
      </c>
      <c r="D12" s="290" t="s">
        <v>2098</v>
      </c>
      <c r="E12" s="290" t="s">
        <v>2099</v>
      </c>
      <c r="F12" s="289" t="s">
        <v>895</v>
      </c>
      <c r="G12" s="291" t="s">
        <v>2100</v>
      </c>
      <c r="H12" s="290" t="s">
        <v>2101</v>
      </c>
      <c r="I12" s="372"/>
      <c r="J12" s="711" t="s">
        <v>888</v>
      </c>
    </row>
    <row r="13" spans="2:10" ht="63.75" x14ac:dyDescent="0.25">
      <c r="B13" s="289" t="s">
        <v>2102</v>
      </c>
      <c r="C13" s="289" t="s">
        <v>2103</v>
      </c>
      <c r="D13" s="290" t="s">
        <v>2104</v>
      </c>
      <c r="E13" s="290" t="s">
        <v>2099</v>
      </c>
      <c r="F13" s="289" t="s">
        <v>895</v>
      </c>
      <c r="G13" s="291" t="s">
        <v>2100</v>
      </c>
      <c r="H13" s="290" t="s">
        <v>2101</v>
      </c>
      <c r="I13" s="372"/>
      <c r="J13" s="711" t="s">
        <v>888</v>
      </c>
    </row>
    <row r="14" spans="2:10" ht="66.95" customHeight="1" x14ac:dyDescent="0.25">
      <c r="B14" s="289" t="s">
        <v>2105</v>
      </c>
      <c r="C14" s="289" t="s">
        <v>2106</v>
      </c>
      <c r="D14" s="290" t="s">
        <v>2107</v>
      </c>
      <c r="E14" s="290" t="s">
        <v>2108</v>
      </c>
      <c r="F14" s="289" t="s">
        <v>895</v>
      </c>
      <c r="G14" s="291" t="s">
        <v>2109</v>
      </c>
      <c r="H14" s="290" t="s">
        <v>2110</v>
      </c>
      <c r="I14" s="372"/>
      <c r="J14" s="711" t="s">
        <v>888</v>
      </c>
    </row>
    <row r="15" spans="2:10" ht="51" x14ac:dyDescent="0.25">
      <c r="B15" s="289" t="s">
        <v>2111</v>
      </c>
      <c r="C15" s="289" t="s">
        <v>2112</v>
      </c>
      <c r="D15" s="290" t="s">
        <v>2113</v>
      </c>
      <c r="E15" s="290" t="s">
        <v>2108</v>
      </c>
      <c r="F15" s="289" t="s">
        <v>895</v>
      </c>
      <c r="G15" s="291" t="s">
        <v>2109</v>
      </c>
      <c r="H15" s="290" t="s">
        <v>2110</v>
      </c>
      <c r="I15" s="372"/>
      <c r="J15" s="711" t="s">
        <v>888</v>
      </c>
    </row>
    <row r="16" spans="2:10" ht="45" customHeight="1" x14ac:dyDescent="0.25">
      <c r="B16" s="289" t="s">
        <v>2114</v>
      </c>
      <c r="C16" s="289" t="s">
        <v>2115</v>
      </c>
      <c r="D16" s="290" t="s">
        <v>2116</v>
      </c>
      <c r="E16" s="290" t="s">
        <v>2117</v>
      </c>
      <c r="F16" s="289" t="s">
        <v>895</v>
      </c>
      <c r="G16" s="291" t="s">
        <v>2118</v>
      </c>
      <c r="H16" s="290" t="s">
        <v>2119</v>
      </c>
      <c r="I16" s="372"/>
      <c r="J16" s="711" t="s">
        <v>888</v>
      </c>
    </row>
    <row r="17" spans="2:10" ht="51" x14ac:dyDescent="0.25">
      <c r="B17" s="289" t="s">
        <v>2120</v>
      </c>
      <c r="C17" s="289" t="s">
        <v>2121</v>
      </c>
      <c r="D17" s="290" t="s">
        <v>2122</v>
      </c>
      <c r="E17" s="290" t="s">
        <v>2117</v>
      </c>
      <c r="F17" s="289" t="s">
        <v>895</v>
      </c>
      <c r="G17" s="291" t="s">
        <v>2123</v>
      </c>
      <c r="H17" s="290" t="s">
        <v>2119</v>
      </c>
      <c r="I17" s="372"/>
      <c r="J17" s="711" t="s">
        <v>888</v>
      </c>
    </row>
    <row r="18" spans="2:10" ht="45" customHeight="1" x14ac:dyDescent="0.25">
      <c r="B18" s="289" t="s">
        <v>2124</v>
      </c>
      <c r="C18" s="289" t="s">
        <v>2125</v>
      </c>
      <c r="D18" s="290" t="s">
        <v>2126</v>
      </c>
      <c r="E18" s="290" t="s">
        <v>2127</v>
      </c>
      <c r="F18" s="289" t="s">
        <v>895</v>
      </c>
      <c r="G18" s="291" t="s">
        <v>2128</v>
      </c>
      <c r="H18" s="290" t="s">
        <v>2129</v>
      </c>
      <c r="I18" s="372"/>
      <c r="J18" s="711" t="s">
        <v>888</v>
      </c>
    </row>
    <row r="19" spans="2:10" ht="51" x14ac:dyDescent="0.25">
      <c r="B19" s="289" t="s">
        <v>2130</v>
      </c>
      <c r="C19" s="289" t="s">
        <v>2131</v>
      </c>
      <c r="D19" s="290" t="s">
        <v>2132</v>
      </c>
      <c r="E19" s="290" t="s">
        <v>2127</v>
      </c>
      <c r="F19" s="289" t="s">
        <v>895</v>
      </c>
      <c r="G19" s="291" t="s">
        <v>2128</v>
      </c>
      <c r="H19" s="290" t="s">
        <v>2129</v>
      </c>
      <c r="I19" s="372"/>
      <c r="J19" s="711" t="s">
        <v>888</v>
      </c>
    </row>
    <row r="20" spans="2:10" ht="66.95" customHeight="1" x14ac:dyDescent="0.25">
      <c r="B20" s="289" t="s">
        <v>2133</v>
      </c>
      <c r="C20" s="289" t="s">
        <v>2134</v>
      </c>
      <c r="D20" s="290" t="s">
        <v>2135</v>
      </c>
      <c r="E20" s="290" t="s">
        <v>2136</v>
      </c>
      <c r="F20" s="289" t="s">
        <v>895</v>
      </c>
      <c r="G20" s="291" t="s">
        <v>2137</v>
      </c>
      <c r="H20" s="290" t="s">
        <v>2138</v>
      </c>
      <c r="I20" s="372"/>
      <c r="J20" s="711" t="s">
        <v>888</v>
      </c>
    </row>
    <row r="21" spans="2:10" ht="51" x14ac:dyDescent="0.25">
      <c r="B21" s="289" t="s">
        <v>2139</v>
      </c>
      <c r="C21" s="289" t="s">
        <v>2140</v>
      </c>
      <c r="D21" s="290" t="s">
        <v>2141</v>
      </c>
      <c r="E21" s="290" t="s">
        <v>2136</v>
      </c>
      <c r="F21" s="289" t="s">
        <v>895</v>
      </c>
      <c r="G21" s="291" t="s">
        <v>2137</v>
      </c>
      <c r="H21" s="290" t="s">
        <v>2138</v>
      </c>
      <c r="I21" s="372"/>
      <c r="J21" s="711" t="s">
        <v>888</v>
      </c>
    </row>
    <row r="22" spans="2:10" ht="89.25" customHeight="1" x14ac:dyDescent="0.25">
      <c r="B22" s="289" t="s">
        <v>2142</v>
      </c>
      <c r="C22" s="289" t="s">
        <v>2143</v>
      </c>
      <c r="D22" s="290"/>
      <c r="E22" s="290" t="s">
        <v>2144</v>
      </c>
      <c r="F22" s="289" t="s">
        <v>895</v>
      </c>
      <c r="G22" s="290" t="s">
        <v>1986</v>
      </c>
      <c r="H22" s="290"/>
      <c r="I22" s="372"/>
      <c r="J22" s="711" t="s">
        <v>888</v>
      </c>
    </row>
    <row r="23" spans="2:10" ht="70.5" customHeight="1" x14ac:dyDescent="0.25">
      <c r="B23" s="289" t="s">
        <v>2145</v>
      </c>
      <c r="C23" s="289" t="s">
        <v>2143</v>
      </c>
      <c r="D23" s="290"/>
      <c r="E23" s="290" t="s">
        <v>2146</v>
      </c>
      <c r="F23" s="289" t="s">
        <v>893</v>
      </c>
      <c r="G23" s="290" t="s">
        <v>2147</v>
      </c>
      <c r="H23" s="290"/>
      <c r="I23" s="372"/>
      <c r="J23" s="711" t="s">
        <v>888</v>
      </c>
    </row>
    <row r="24" spans="2:10" ht="66.95" customHeight="1" x14ac:dyDescent="0.25">
      <c r="B24" s="289" t="s">
        <v>2148</v>
      </c>
      <c r="C24" s="289" t="s">
        <v>2149</v>
      </c>
      <c r="D24" s="290" t="s">
        <v>2150</v>
      </c>
      <c r="E24" s="290" t="s">
        <v>2151</v>
      </c>
      <c r="F24" s="289" t="s">
        <v>895</v>
      </c>
      <c r="G24" s="291" t="s">
        <v>2152</v>
      </c>
      <c r="H24" s="290" t="s">
        <v>2153</v>
      </c>
      <c r="I24" s="372"/>
      <c r="J24" s="711" t="s">
        <v>888</v>
      </c>
    </row>
    <row r="25" spans="2:10" ht="66.95" customHeight="1" x14ac:dyDescent="0.25">
      <c r="B25" s="289" t="s">
        <v>2154</v>
      </c>
      <c r="C25" s="289" t="s">
        <v>2155</v>
      </c>
      <c r="D25" s="290" t="s">
        <v>2156</v>
      </c>
      <c r="E25" s="290" t="s">
        <v>2151</v>
      </c>
      <c r="F25" s="289" t="s">
        <v>895</v>
      </c>
      <c r="G25" s="291" t="s">
        <v>2152</v>
      </c>
      <c r="H25" s="290" t="s">
        <v>2153</v>
      </c>
      <c r="I25" s="372"/>
      <c r="J25" s="711" t="s">
        <v>888</v>
      </c>
    </row>
    <row r="26" spans="2:10" ht="66.75" customHeight="1" x14ac:dyDescent="0.25">
      <c r="B26" s="289" t="s">
        <v>2157</v>
      </c>
      <c r="C26" s="289" t="s">
        <v>2158</v>
      </c>
      <c r="D26" s="290" t="s">
        <v>2159</v>
      </c>
      <c r="E26" s="290" t="s">
        <v>2160</v>
      </c>
      <c r="F26" s="289" t="s">
        <v>895</v>
      </c>
      <c r="G26" s="291" t="s">
        <v>2161</v>
      </c>
      <c r="H26" s="290" t="s">
        <v>2162</v>
      </c>
      <c r="I26" s="372"/>
      <c r="J26" s="711" t="s">
        <v>888</v>
      </c>
    </row>
    <row r="27" spans="2:10" ht="66.75" customHeight="1" x14ac:dyDescent="0.25">
      <c r="B27" s="289" t="s">
        <v>2163</v>
      </c>
      <c r="C27" s="289" t="s">
        <v>2164</v>
      </c>
      <c r="D27" s="290" t="s">
        <v>2165</v>
      </c>
      <c r="E27" s="290" t="s">
        <v>2160</v>
      </c>
      <c r="F27" s="289" t="s">
        <v>895</v>
      </c>
      <c r="G27" s="291" t="s">
        <v>2161</v>
      </c>
      <c r="H27" s="290" t="s">
        <v>2162</v>
      </c>
      <c r="I27" s="372"/>
      <c r="J27" s="711" t="s">
        <v>888</v>
      </c>
    </row>
    <row r="28" spans="2:10" ht="66.75" customHeight="1" x14ac:dyDescent="0.25">
      <c r="B28" s="289" t="s">
        <v>2166</v>
      </c>
      <c r="C28" s="289" t="s">
        <v>2167</v>
      </c>
      <c r="D28" s="290" t="s">
        <v>2168</v>
      </c>
      <c r="E28" s="290" t="s">
        <v>2169</v>
      </c>
      <c r="F28" s="289" t="s">
        <v>895</v>
      </c>
      <c r="G28" s="291" t="s">
        <v>2170</v>
      </c>
      <c r="H28" s="290" t="s">
        <v>2171</v>
      </c>
      <c r="I28" s="372"/>
      <c r="J28" s="711" t="s">
        <v>888</v>
      </c>
    </row>
    <row r="29" spans="2:10" ht="66.75" customHeight="1" x14ac:dyDescent="0.25">
      <c r="B29" s="289" t="s">
        <v>2172</v>
      </c>
      <c r="C29" s="289" t="s">
        <v>2173</v>
      </c>
      <c r="D29" s="290" t="s">
        <v>2174</v>
      </c>
      <c r="E29" s="290" t="s">
        <v>2169</v>
      </c>
      <c r="F29" s="289" t="s">
        <v>895</v>
      </c>
      <c r="G29" s="291" t="s">
        <v>2170</v>
      </c>
      <c r="H29" s="290" t="s">
        <v>2171</v>
      </c>
      <c r="I29" s="372"/>
      <c r="J29" s="711" t="s">
        <v>888</v>
      </c>
    </row>
    <row r="30" spans="2:10" ht="66.75" customHeight="1" x14ac:dyDescent="0.25">
      <c r="B30" s="289" t="s">
        <v>2175</v>
      </c>
      <c r="C30" s="289" t="s">
        <v>2176</v>
      </c>
      <c r="D30" s="290"/>
      <c r="E30" s="290" t="s">
        <v>2177</v>
      </c>
      <c r="F30" s="289" t="s">
        <v>895</v>
      </c>
      <c r="G30" s="290" t="s">
        <v>2178</v>
      </c>
      <c r="H30" s="290"/>
      <c r="I30" s="373" t="s">
        <v>2179</v>
      </c>
      <c r="J30" s="711" t="s">
        <v>890</v>
      </c>
    </row>
    <row r="31" spans="2:10" ht="66.75" customHeight="1" x14ac:dyDescent="0.25">
      <c r="B31" s="289" t="s">
        <v>2180</v>
      </c>
      <c r="C31" s="289" t="s">
        <v>2125</v>
      </c>
      <c r="D31" s="290" t="s">
        <v>2181</v>
      </c>
      <c r="E31" s="290" t="s">
        <v>2182</v>
      </c>
      <c r="F31" s="289" t="s">
        <v>895</v>
      </c>
      <c r="G31" s="290" t="s">
        <v>2183</v>
      </c>
      <c r="H31" s="290"/>
      <c r="I31" s="373" t="s">
        <v>2184</v>
      </c>
      <c r="J31" s="711" t="s">
        <v>891</v>
      </c>
    </row>
    <row r="32" spans="2:10" ht="66.75" customHeight="1" x14ac:dyDescent="0.25">
      <c r="B32" s="289" t="s">
        <v>2185</v>
      </c>
      <c r="C32" s="289" t="s">
        <v>2134</v>
      </c>
      <c r="D32" s="290" t="s">
        <v>2186</v>
      </c>
      <c r="E32" s="290" t="s">
        <v>2187</v>
      </c>
      <c r="F32" s="289" t="s">
        <v>895</v>
      </c>
      <c r="G32" s="290" t="s">
        <v>2188</v>
      </c>
      <c r="H32" s="290"/>
      <c r="I32" s="373" t="s">
        <v>2184</v>
      </c>
      <c r="J32" s="711" t="s">
        <v>891</v>
      </c>
    </row>
    <row r="33" spans="2:10" ht="66.75" customHeight="1" x14ac:dyDescent="0.25">
      <c r="B33" s="289" t="s">
        <v>2189</v>
      </c>
      <c r="C33" s="289" t="s">
        <v>2149</v>
      </c>
      <c r="D33" s="290" t="s">
        <v>2190</v>
      </c>
      <c r="E33" s="290" t="s">
        <v>2191</v>
      </c>
      <c r="F33" s="289" t="s">
        <v>895</v>
      </c>
      <c r="G33" s="290" t="s">
        <v>2192</v>
      </c>
      <c r="H33" s="290"/>
      <c r="I33" s="373" t="s">
        <v>2184</v>
      </c>
      <c r="J33" s="711" t="s">
        <v>891</v>
      </c>
    </row>
    <row r="34" spans="2:10" ht="54.95" customHeight="1" x14ac:dyDescent="0.25">
      <c r="B34" s="289" t="s">
        <v>2193</v>
      </c>
      <c r="C34" s="289" t="s">
        <v>2194</v>
      </c>
      <c r="D34" s="290"/>
      <c r="E34" s="290" t="s">
        <v>2195</v>
      </c>
      <c r="F34" s="289" t="s">
        <v>895</v>
      </c>
      <c r="G34" s="290" t="s">
        <v>2196</v>
      </c>
      <c r="H34" s="290"/>
      <c r="I34" s="373" t="s">
        <v>2197</v>
      </c>
      <c r="J34" s="711" t="s">
        <v>890</v>
      </c>
    </row>
    <row r="35" spans="2:10" ht="66.75" customHeight="1" x14ac:dyDescent="0.25">
      <c r="B35" s="289" t="s">
        <v>2198</v>
      </c>
      <c r="C35" s="289" t="s">
        <v>2081</v>
      </c>
      <c r="D35" s="290" t="s">
        <v>2199</v>
      </c>
      <c r="E35" s="290" t="s">
        <v>2200</v>
      </c>
      <c r="F35" s="289" t="s">
        <v>895</v>
      </c>
      <c r="G35" s="290" t="s">
        <v>2201</v>
      </c>
      <c r="H35" s="290"/>
      <c r="I35" s="373" t="s">
        <v>2202</v>
      </c>
      <c r="J35" s="711" t="s">
        <v>891</v>
      </c>
    </row>
    <row r="36" spans="2:10" ht="66.75" customHeight="1" x14ac:dyDescent="0.25">
      <c r="B36" s="289" t="s">
        <v>2203</v>
      </c>
      <c r="C36" s="289" t="s">
        <v>2089</v>
      </c>
      <c r="D36" s="290" t="s">
        <v>2204</v>
      </c>
      <c r="E36" s="290" t="s">
        <v>2205</v>
      </c>
      <c r="F36" s="289" t="s">
        <v>895</v>
      </c>
      <c r="G36" s="290" t="s">
        <v>2206</v>
      </c>
      <c r="H36" s="290"/>
      <c r="I36" s="373" t="s">
        <v>2202</v>
      </c>
      <c r="J36" s="711" t="s">
        <v>891</v>
      </c>
    </row>
    <row r="37" spans="2:10" ht="66.75" customHeight="1" x14ac:dyDescent="0.25">
      <c r="B37" s="289" t="s">
        <v>2207</v>
      </c>
      <c r="C37" s="289" t="s">
        <v>2167</v>
      </c>
      <c r="D37" s="290" t="s">
        <v>2208</v>
      </c>
      <c r="E37" s="290" t="s">
        <v>2209</v>
      </c>
      <c r="F37" s="289" t="s">
        <v>895</v>
      </c>
      <c r="G37" s="290" t="s">
        <v>2210</v>
      </c>
      <c r="H37" s="290"/>
      <c r="I37" s="373" t="s">
        <v>2202</v>
      </c>
      <c r="J37" s="711" t="s">
        <v>891</v>
      </c>
    </row>
    <row r="38" spans="2:10" ht="66.75" customHeight="1" x14ac:dyDescent="0.25">
      <c r="B38" s="289" t="s">
        <v>2211</v>
      </c>
      <c r="C38" s="289" t="s">
        <v>2212</v>
      </c>
      <c r="D38" s="290" t="s">
        <v>2213</v>
      </c>
      <c r="E38" s="290" t="s">
        <v>2214</v>
      </c>
      <c r="F38" s="289" t="s">
        <v>895</v>
      </c>
      <c r="G38" s="290" t="s">
        <v>2215</v>
      </c>
      <c r="H38" s="290"/>
      <c r="I38" s="373" t="s">
        <v>2202</v>
      </c>
      <c r="J38" s="711" t="s">
        <v>891</v>
      </c>
    </row>
    <row r="39" spans="2:10" ht="53.25" customHeight="1" x14ac:dyDescent="0.25">
      <c r="B39" s="289" t="s">
        <v>2216</v>
      </c>
      <c r="C39" s="289" t="s">
        <v>2217</v>
      </c>
      <c r="D39" s="290"/>
      <c r="E39" s="290" t="s">
        <v>2218</v>
      </c>
      <c r="F39" s="289" t="s">
        <v>895</v>
      </c>
      <c r="G39" s="291" t="s">
        <v>2219</v>
      </c>
      <c r="H39" s="291"/>
      <c r="I39" s="373" t="s">
        <v>2220</v>
      </c>
      <c r="J39" s="711" t="s">
        <v>890</v>
      </c>
    </row>
    <row r="40" spans="2:10" ht="53.25" customHeight="1" x14ac:dyDescent="0.25">
      <c r="B40" s="289" t="s">
        <v>2221</v>
      </c>
      <c r="C40" s="289" t="s">
        <v>2106</v>
      </c>
      <c r="D40" s="290" t="s">
        <v>2222</v>
      </c>
      <c r="E40" s="290" t="s">
        <v>2223</v>
      </c>
      <c r="F40" s="289" t="s">
        <v>895</v>
      </c>
      <c r="G40" s="290" t="s">
        <v>2224</v>
      </c>
      <c r="H40" s="290"/>
      <c r="I40" s="373" t="s">
        <v>2225</v>
      </c>
      <c r="J40" s="711" t="s">
        <v>891</v>
      </c>
    </row>
    <row r="41" spans="2:10" ht="53.25" customHeight="1" x14ac:dyDescent="0.25">
      <c r="B41" s="289" t="s">
        <v>2226</v>
      </c>
      <c r="C41" s="289" t="s">
        <v>2115</v>
      </c>
      <c r="D41" s="290" t="s">
        <v>2227</v>
      </c>
      <c r="E41" s="290" t="s">
        <v>2228</v>
      </c>
      <c r="F41" s="289" t="s">
        <v>895</v>
      </c>
      <c r="G41" s="290" t="s">
        <v>2229</v>
      </c>
      <c r="H41" s="290"/>
      <c r="I41" s="373" t="s">
        <v>2225</v>
      </c>
      <c r="J41" s="711" t="s">
        <v>891</v>
      </c>
    </row>
    <row r="42" spans="2:10" ht="53.25" customHeight="1" x14ac:dyDescent="0.25">
      <c r="B42" s="289" t="s">
        <v>2230</v>
      </c>
      <c r="C42" s="289" t="s">
        <v>2097</v>
      </c>
      <c r="D42" s="290" t="s">
        <v>2231</v>
      </c>
      <c r="E42" s="290" t="s">
        <v>2232</v>
      </c>
      <c r="F42" s="289" t="s">
        <v>895</v>
      </c>
      <c r="G42" s="290" t="s">
        <v>2233</v>
      </c>
      <c r="H42" s="290"/>
      <c r="I42" s="373" t="s">
        <v>2225</v>
      </c>
      <c r="J42" s="711" t="s">
        <v>891</v>
      </c>
    </row>
    <row r="43" spans="2:10" ht="53.25" customHeight="1" x14ac:dyDescent="0.25">
      <c r="B43" s="289" t="s">
        <v>2234</v>
      </c>
      <c r="C43" s="289" t="s">
        <v>2065</v>
      </c>
      <c r="D43" s="290" t="s">
        <v>2235</v>
      </c>
      <c r="E43" s="290" t="s">
        <v>2236</v>
      </c>
      <c r="F43" s="289" t="s">
        <v>895</v>
      </c>
      <c r="G43" s="290" t="s">
        <v>2237</v>
      </c>
      <c r="H43" s="290"/>
      <c r="I43" s="373" t="s">
        <v>2225</v>
      </c>
      <c r="J43" s="711" t="s">
        <v>891</v>
      </c>
    </row>
    <row r="44" spans="2:10" ht="53.25" customHeight="1" x14ac:dyDescent="0.25">
      <c r="B44" s="289" t="s">
        <v>2238</v>
      </c>
      <c r="C44" s="289" t="s">
        <v>2073</v>
      </c>
      <c r="D44" s="290" t="s">
        <v>2239</v>
      </c>
      <c r="E44" s="290" t="s">
        <v>2240</v>
      </c>
      <c r="F44" s="289" t="s">
        <v>895</v>
      </c>
      <c r="G44" s="290" t="s">
        <v>2241</v>
      </c>
      <c r="H44" s="290"/>
      <c r="I44" s="373" t="s">
        <v>2225</v>
      </c>
      <c r="J44" s="711" t="s">
        <v>891</v>
      </c>
    </row>
    <row r="45" spans="2:10" ht="53.25" customHeight="1" x14ac:dyDescent="0.25">
      <c r="B45" s="289" t="s">
        <v>2242</v>
      </c>
      <c r="C45" s="289" t="s">
        <v>2158</v>
      </c>
      <c r="D45" s="290" t="s">
        <v>2243</v>
      </c>
      <c r="E45" s="290" t="s">
        <v>2244</v>
      </c>
      <c r="F45" s="289" t="s">
        <v>895</v>
      </c>
      <c r="G45" s="290" t="s">
        <v>2245</v>
      </c>
      <c r="H45" s="290"/>
      <c r="I45" s="373" t="s">
        <v>2225</v>
      </c>
      <c r="J45" s="711" t="s">
        <v>891</v>
      </c>
    </row>
  </sheetData>
  <mergeCells count="1">
    <mergeCell ref="B2:J2"/>
  </mergeCells>
  <conditionalFormatting sqref="C4:G4 B3:B4 B33:I34 B38:I38 B46:I982 B39:H39 B30:I30 B25 D25:G25 D27:G27 B29 D29:G29 B10:I10 B12:G12 B14:G14 B16:G16 B18:G18 B20:G20 B22:I23 B6:I6 B8:I8 C7:D7 B27 F35:I35 C37 F36:H36 G37:H37 B40:B45 F40:F45 D5:I5 I4 I12 I14 I16 I18 I20 I25 I27 I29">
    <cfRule type="expression" dxfId="997" priority="263">
      <formula>OR($J3="New",$J3="Updated")</formula>
    </cfRule>
  </conditionalFormatting>
  <conditionalFormatting sqref="F34 F4 F39 F46:F982 F25 F27 F29:F30 F6 F10 F12 F14 F16 F18 F20 F22:F23 F8">
    <cfRule type="cellIs" dxfId="996" priority="259" stopIfTrue="1" operator="equal">
      <formula>"Validation"</formula>
    </cfRule>
    <cfRule type="cellIs" dxfId="995" priority="260" operator="equal">
      <formula>"Pre-populated"</formula>
    </cfRule>
  </conditionalFormatting>
  <conditionalFormatting sqref="J34 J4 J39 J46:J982 J25 J27 J29:J30 J6 J10 J12 J14 J16 J18 J20 J22:J23 J8">
    <cfRule type="cellIs" dxfId="994" priority="261" operator="equal">
      <formula>"Updated"</formula>
    </cfRule>
    <cfRule type="cellIs" dxfId="993" priority="262" operator="equal">
      <formula>"New"</formula>
    </cfRule>
  </conditionalFormatting>
  <conditionalFormatting sqref="B1">
    <cfRule type="expression" dxfId="992" priority="258">
      <formula>OR($J1="New",$J1="Updated")</formula>
    </cfRule>
  </conditionalFormatting>
  <conditionalFormatting sqref="B31:I31">
    <cfRule type="expression" dxfId="991" priority="252">
      <formula>OR($J31="New",$J31="Updated")</formula>
    </cfRule>
  </conditionalFormatting>
  <conditionalFormatting sqref="F31">
    <cfRule type="cellIs" dxfId="990" priority="248" stopIfTrue="1" operator="equal">
      <formula>"Validation"</formula>
    </cfRule>
    <cfRule type="cellIs" dxfId="989" priority="249" operator="equal">
      <formula>"Pre-populated"</formula>
    </cfRule>
  </conditionalFormatting>
  <conditionalFormatting sqref="J31">
    <cfRule type="cellIs" dxfId="988" priority="250" operator="equal">
      <formula>"Updated"</formula>
    </cfRule>
    <cfRule type="cellIs" dxfId="987" priority="251" operator="equal">
      <formula>"New"</formula>
    </cfRule>
  </conditionalFormatting>
  <conditionalFormatting sqref="B32:H32">
    <cfRule type="expression" dxfId="986" priority="247">
      <formula>OR($J32="New",$J32="Updated")</formula>
    </cfRule>
  </conditionalFormatting>
  <conditionalFormatting sqref="F32">
    <cfRule type="cellIs" dxfId="985" priority="243" stopIfTrue="1" operator="equal">
      <formula>"Validation"</formula>
    </cfRule>
    <cfRule type="cellIs" dxfId="984" priority="244" operator="equal">
      <formula>"Pre-populated"</formula>
    </cfRule>
  </conditionalFormatting>
  <conditionalFormatting sqref="F33:F34">
    <cfRule type="cellIs" dxfId="983" priority="238" stopIfTrue="1" operator="equal">
      <formula>"Validation"</formula>
    </cfRule>
    <cfRule type="cellIs" dxfId="982" priority="239" operator="equal">
      <formula>"Pre-populated"</formula>
    </cfRule>
  </conditionalFormatting>
  <conditionalFormatting sqref="I32">
    <cfRule type="expression" dxfId="981" priority="237">
      <formula>OR($J32="New",$J32="Updated")</formula>
    </cfRule>
  </conditionalFormatting>
  <conditionalFormatting sqref="J32">
    <cfRule type="cellIs" dxfId="980" priority="234" operator="equal">
      <formula>"Updated"</formula>
    </cfRule>
    <cfRule type="cellIs" dxfId="979" priority="235" operator="equal">
      <formula>"New"</formula>
    </cfRule>
  </conditionalFormatting>
  <conditionalFormatting sqref="J33:J34">
    <cfRule type="cellIs" dxfId="978" priority="232" operator="equal">
      <formula>"Updated"</formula>
    </cfRule>
    <cfRule type="cellIs" dxfId="977" priority="233" operator="equal">
      <formula>"New"</formula>
    </cfRule>
  </conditionalFormatting>
  <conditionalFormatting sqref="B35:C35">
    <cfRule type="expression" dxfId="976" priority="231">
      <formula>OR($J35="New",$J35="Updated")</formula>
    </cfRule>
  </conditionalFormatting>
  <conditionalFormatting sqref="F35">
    <cfRule type="cellIs" dxfId="975" priority="227" stopIfTrue="1" operator="equal">
      <formula>"Validation"</formula>
    </cfRule>
    <cfRule type="cellIs" dxfId="974" priority="228" operator="equal">
      <formula>"Pre-populated"</formula>
    </cfRule>
  </conditionalFormatting>
  <conditionalFormatting sqref="J35">
    <cfRule type="cellIs" dxfId="973" priority="229" operator="equal">
      <formula>"Updated"</formula>
    </cfRule>
    <cfRule type="cellIs" dxfId="972" priority="230" operator="equal">
      <formula>"New"</formula>
    </cfRule>
  </conditionalFormatting>
  <conditionalFormatting sqref="B36:C36">
    <cfRule type="expression" dxfId="971" priority="226">
      <formula>OR($J36="New",$J36="Updated")</formula>
    </cfRule>
  </conditionalFormatting>
  <conditionalFormatting sqref="F36">
    <cfRule type="cellIs" dxfId="970" priority="224" stopIfTrue="1" operator="equal">
      <formula>"Validation"</formula>
    </cfRule>
    <cfRule type="cellIs" dxfId="969" priority="225" operator="equal">
      <formula>"Pre-populated"</formula>
    </cfRule>
  </conditionalFormatting>
  <conditionalFormatting sqref="F38:F39">
    <cfRule type="cellIs" dxfId="968" priority="221" stopIfTrue="1" operator="equal">
      <formula>"Validation"</formula>
    </cfRule>
    <cfRule type="cellIs" dxfId="967" priority="222" operator="equal">
      <formula>"Pre-populated"</formula>
    </cfRule>
  </conditionalFormatting>
  <conditionalFormatting sqref="J36:J37">
    <cfRule type="cellIs" dxfId="966" priority="217" operator="equal">
      <formula>"Updated"</formula>
    </cfRule>
    <cfRule type="cellIs" dxfId="965" priority="218" operator="equal">
      <formula>"New"</formula>
    </cfRule>
  </conditionalFormatting>
  <conditionalFormatting sqref="J38:J39">
    <cfRule type="cellIs" dxfId="964" priority="215" operator="equal">
      <formula>"Updated"</formula>
    </cfRule>
    <cfRule type="cellIs" dxfId="963" priority="216" operator="equal">
      <formula>"New"</formula>
    </cfRule>
  </conditionalFormatting>
  <conditionalFormatting sqref="B37">
    <cfRule type="expression" dxfId="962" priority="214">
      <formula>OR($J37="New",$J37="Updated")</formula>
    </cfRule>
  </conditionalFormatting>
  <conditionalFormatting sqref="E35">
    <cfRule type="expression" dxfId="961" priority="213">
      <formula>OR($J35="New",$J35="Updated")</formula>
    </cfRule>
  </conditionalFormatting>
  <conditionalFormatting sqref="E36">
    <cfRule type="expression" dxfId="960" priority="212">
      <formula>OR($J36="New",$J36="Updated")</formula>
    </cfRule>
  </conditionalFormatting>
  <conditionalFormatting sqref="E37">
    <cfRule type="expression" dxfId="959" priority="211">
      <formula>OR($J37="New",$J37="Updated")</formula>
    </cfRule>
  </conditionalFormatting>
  <conditionalFormatting sqref="F37">
    <cfRule type="expression" dxfId="958" priority="209">
      <formula>OR($J37="New",$J37="Updated")</formula>
    </cfRule>
  </conditionalFormatting>
  <conditionalFormatting sqref="F37">
    <cfRule type="cellIs" dxfId="957" priority="207" stopIfTrue="1" operator="equal">
      <formula>"Validation"</formula>
    </cfRule>
    <cfRule type="cellIs" dxfId="956" priority="208" operator="equal">
      <formula>"Pre-populated"</formula>
    </cfRule>
  </conditionalFormatting>
  <conditionalFormatting sqref="I36">
    <cfRule type="expression" dxfId="955" priority="206">
      <formula>OR($J36="New",$J36="Updated")</formula>
    </cfRule>
  </conditionalFormatting>
  <conditionalFormatting sqref="I37">
    <cfRule type="expression" dxfId="954" priority="205">
      <formula>OR($J37="New",$J37="Updated")</formula>
    </cfRule>
  </conditionalFormatting>
  <conditionalFormatting sqref="D35:D36">
    <cfRule type="expression" dxfId="953" priority="203">
      <formula>OR($J35="New",$J35="Updated")</formula>
    </cfRule>
  </conditionalFormatting>
  <conditionalFormatting sqref="D37">
    <cfRule type="expression" dxfId="952" priority="202">
      <formula>OR($J37="New",$J37="Updated")</formula>
    </cfRule>
  </conditionalFormatting>
  <conditionalFormatting sqref="B40:C40">
    <cfRule type="expression" dxfId="951" priority="201">
      <formula>OR($J40="New",$J40="Updated")</formula>
    </cfRule>
  </conditionalFormatting>
  <conditionalFormatting sqref="F40">
    <cfRule type="cellIs" dxfId="950" priority="197" stopIfTrue="1" operator="equal">
      <formula>"Validation"</formula>
    </cfRule>
    <cfRule type="cellIs" dxfId="949" priority="198" operator="equal">
      <formula>"Pre-populated"</formula>
    </cfRule>
  </conditionalFormatting>
  <conditionalFormatting sqref="J40">
    <cfRule type="cellIs" dxfId="948" priority="199" operator="equal">
      <formula>"Updated"</formula>
    </cfRule>
    <cfRule type="cellIs" dxfId="947" priority="200" operator="equal">
      <formula>"New"</formula>
    </cfRule>
  </conditionalFormatting>
  <conditionalFormatting sqref="F40">
    <cfRule type="cellIs" dxfId="946" priority="195" stopIfTrue="1" operator="equal">
      <formula>"Validation"</formula>
    </cfRule>
    <cfRule type="cellIs" dxfId="945" priority="196" operator="equal">
      <formula>"Pre-populated"</formula>
    </cfRule>
  </conditionalFormatting>
  <conditionalFormatting sqref="J40">
    <cfRule type="cellIs" dxfId="944" priority="193" operator="equal">
      <formula>"Updated"</formula>
    </cfRule>
    <cfRule type="cellIs" dxfId="943" priority="194" operator="equal">
      <formula>"New"</formula>
    </cfRule>
  </conditionalFormatting>
  <conditionalFormatting sqref="B41:C41">
    <cfRule type="expression" dxfId="942" priority="192">
      <formula>OR($J41="New",$J41="Updated")</formula>
    </cfRule>
  </conditionalFormatting>
  <conditionalFormatting sqref="F41">
    <cfRule type="cellIs" dxfId="941" priority="188" stopIfTrue="1" operator="equal">
      <formula>"Validation"</formula>
    </cfRule>
    <cfRule type="cellIs" dxfId="940" priority="189" operator="equal">
      <formula>"Pre-populated"</formula>
    </cfRule>
  </conditionalFormatting>
  <conditionalFormatting sqref="J41">
    <cfRule type="cellIs" dxfId="939" priority="190" operator="equal">
      <formula>"Updated"</formula>
    </cfRule>
    <cfRule type="cellIs" dxfId="938" priority="191" operator="equal">
      <formula>"New"</formula>
    </cfRule>
  </conditionalFormatting>
  <conditionalFormatting sqref="F41">
    <cfRule type="cellIs" dxfId="937" priority="186" stopIfTrue="1" operator="equal">
      <formula>"Validation"</formula>
    </cfRule>
    <cfRule type="cellIs" dxfId="936" priority="187" operator="equal">
      <formula>"Pre-populated"</formula>
    </cfRule>
  </conditionalFormatting>
  <conditionalFormatting sqref="J41">
    <cfRule type="cellIs" dxfId="935" priority="184" operator="equal">
      <formula>"Updated"</formula>
    </cfRule>
    <cfRule type="cellIs" dxfId="934" priority="185" operator="equal">
      <formula>"New"</formula>
    </cfRule>
  </conditionalFormatting>
  <conditionalFormatting sqref="B42:C42">
    <cfRule type="expression" dxfId="933" priority="183">
      <formula>OR($J42="New",$J42="Updated")</formula>
    </cfRule>
  </conditionalFormatting>
  <conditionalFormatting sqref="F42">
    <cfRule type="cellIs" dxfId="932" priority="179" stopIfTrue="1" operator="equal">
      <formula>"Validation"</formula>
    </cfRule>
    <cfRule type="cellIs" dxfId="931" priority="180" operator="equal">
      <formula>"Pre-populated"</formula>
    </cfRule>
  </conditionalFormatting>
  <conditionalFormatting sqref="J42">
    <cfRule type="cellIs" dxfId="930" priority="181" operator="equal">
      <formula>"Updated"</formula>
    </cfRule>
    <cfRule type="cellIs" dxfId="929" priority="182" operator="equal">
      <formula>"New"</formula>
    </cfRule>
  </conditionalFormatting>
  <conditionalFormatting sqref="F42">
    <cfRule type="cellIs" dxfId="928" priority="177" stopIfTrue="1" operator="equal">
      <formula>"Validation"</formula>
    </cfRule>
    <cfRule type="cellIs" dxfId="927" priority="178" operator="equal">
      <formula>"Pre-populated"</formula>
    </cfRule>
  </conditionalFormatting>
  <conditionalFormatting sqref="J42">
    <cfRule type="cellIs" dxfId="926" priority="175" operator="equal">
      <formula>"Updated"</formula>
    </cfRule>
    <cfRule type="cellIs" dxfId="925" priority="176" operator="equal">
      <formula>"New"</formula>
    </cfRule>
  </conditionalFormatting>
  <conditionalFormatting sqref="B43:C43">
    <cfRule type="expression" dxfId="924" priority="174">
      <formula>OR($J43="New",$J43="Updated")</formula>
    </cfRule>
  </conditionalFormatting>
  <conditionalFormatting sqref="F43">
    <cfRule type="cellIs" dxfId="923" priority="170" stopIfTrue="1" operator="equal">
      <formula>"Validation"</formula>
    </cfRule>
    <cfRule type="cellIs" dxfId="922" priority="171" operator="equal">
      <formula>"Pre-populated"</formula>
    </cfRule>
  </conditionalFormatting>
  <conditionalFormatting sqref="J43">
    <cfRule type="cellIs" dxfId="921" priority="172" operator="equal">
      <formula>"Updated"</formula>
    </cfRule>
    <cfRule type="cellIs" dxfId="920" priority="173" operator="equal">
      <formula>"New"</formula>
    </cfRule>
  </conditionalFormatting>
  <conditionalFormatting sqref="F43">
    <cfRule type="cellIs" dxfId="919" priority="168" stopIfTrue="1" operator="equal">
      <formula>"Validation"</formula>
    </cfRule>
    <cfRule type="cellIs" dxfId="918" priority="169" operator="equal">
      <formula>"Pre-populated"</formula>
    </cfRule>
  </conditionalFormatting>
  <conditionalFormatting sqref="J43">
    <cfRule type="cellIs" dxfId="917" priority="166" operator="equal">
      <formula>"Updated"</formula>
    </cfRule>
    <cfRule type="cellIs" dxfId="916" priority="167" operator="equal">
      <formula>"New"</formula>
    </cfRule>
  </conditionalFormatting>
  <conditionalFormatting sqref="B44:C44">
    <cfRule type="expression" dxfId="915" priority="165">
      <formula>OR($J44="New",$J44="Updated")</formula>
    </cfRule>
  </conditionalFormatting>
  <conditionalFormatting sqref="F44">
    <cfRule type="cellIs" dxfId="914" priority="161" stopIfTrue="1" operator="equal">
      <formula>"Validation"</formula>
    </cfRule>
    <cfRule type="cellIs" dxfId="913" priority="162" operator="equal">
      <formula>"Pre-populated"</formula>
    </cfRule>
  </conditionalFormatting>
  <conditionalFormatting sqref="J44">
    <cfRule type="cellIs" dxfId="912" priority="163" operator="equal">
      <formula>"Updated"</formula>
    </cfRule>
    <cfRule type="cellIs" dxfId="911" priority="164" operator="equal">
      <formula>"New"</formula>
    </cfRule>
  </conditionalFormatting>
  <conditionalFormatting sqref="F44">
    <cfRule type="cellIs" dxfId="910" priority="159" stopIfTrue="1" operator="equal">
      <formula>"Validation"</formula>
    </cfRule>
    <cfRule type="cellIs" dxfId="909" priority="160" operator="equal">
      <formula>"Pre-populated"</formula>
    </cfRule>
  </conditionalFormatting>
  <conditionalFormatting sqref="J44">
    <cfRule type="cellIs" dxfId="908" priority="157" operator="equal">
      <formula>"Updated"</formula>
    </cfRule>
    <cfRule type="cellIs" dxfId="907" priority="158" operator="equal">
      <formula>"New"</formula>
    </cfRule>
  </conditionalFormatting>
  <conditionalFormatting sqref="B45:C45">
    <cfRule type="expression" dxfId="906" priority="156">
      <formula>OR($J45="New",$J45="Updated")</formula>
    </cfRule>
  </conditionalFormatting>
  <conditionalFormatting sqref="F45">
    <cfRule type="cellIs" dxfId="905" priority="152" stopIfTrue="1" operator="equal">
      <formula>"Validation"</formula>
    </cfRule>
    <cfRule type="cellIs" dxfId="904" priority="153" operator="equal">
      <formula>"Pre-populated"</formula>
    </cfRule>
  </conditionalFormatting>
  <conditionalFormatting sqref="J45">
    <cfRule type="cellIs" dxfId="903" priority="154" operator="equal">
      <formula>"Updated"</formula>
    </cfRule>
    <cfRule type="cellIs" dxfId="902" priority="155" operator="equal">
      <formula>"New"</formula>
    </cfRule>
  </conditionalFormatting>
  <conditionalFormatting sqref="F45">
    <cfRule type="cellIs" dxfId="901" priority="150" stopIfTrue="1" operator="equal">
      <formula>"Validation"</formula>
    </cfRule>
    <cfRule type="cellIs" dxfId="900" priority="151" operator="equal">
      <formula>"Pre-populated"</formula>
    </cfRule>
  </conditionalFormatting>
  <conditionalFormatting sqref="J45">
    <cfRule type="cellIs" dxfId="899" priority="148" operator="equal">
      <formula>"Updated"</formula>
    </cfRule>
    <cfRule type="cellIs" dxfId="898" priority="149" operator="equal">
      <formula>"New"</formula>
    </cfRule>
  </conditionalFormatting>
  <conditionalFormatting sqref="D40:D41">
    <cfRule type="expression" dxfId="897" priority="147">
      <formula>OR($J40="New",$J40="Updated")</formula>
    </cfRule>
  </conditionalFormatting>
  <conditionalFormatting sqref="D42">
    <cfRule type="expression" dxfId="896" priority="146">
      <formula>OR($J42="New",$J42="Updated")</formula>
    </cfRule>
  </conditionalFormatting>
  <conditionalFormatting sqref="D43:D44">
    <cfRule type="expression" dxfId="895" priority="145">
      <formula>OR($J43="New",$J43="Updated")</formula>
    </cfRule>
  </conditionalFormatting>
  <conditionalFormatting sqref="D45">
    <cfRule type="expression" dxfId="894" priority="144">
      <formula>OR($J45="New",$J45="Updated")</formula>
    </cfRule>
  </conditionalFormatting>
  <conditionalFormatting sqref="E40:E45">
    <cfRule type="expression" dxfId="893" priority="143">
      <formula>OR($J40="New",$J40="Updated")</formula>
    </cfRule>
  </conditionalFormatting>
  <conditionalFormatting sqref="G40:H45">
    <cfRule type="expression" dxfId="892" priority="142">
      <formula>OR($J40="New",$J40="Updated")</formula>
    </cfRule>
  </conditionalFormatting>
  <conditionalFormatting sqref="I39">
    <cfRule type="expression" dxfId="891" priority="141">
      <formula>OR($J39="New",$J39="Updated")</formula>
    </cfRule>
  </conditionalFormatting>
  <conditionalFormatting sqref="I40">
    <cfRule type="expression" dxfId="890" priority="140">
      <formula>OR($J40="New",$J40="Updated")</formula>
    </cfRule>
  </conditionalFormatting>
  <conditionalFormatting sqref="I41">
    <cfRule type="expression" dxfId="889" priority="139">
      <formula>OR($J41="New",$J41="Updated")</formula>
    </cfRule>
  </conditionalFormatting>
  <conditionalFormatting sqref="I42">
    <cfRule type="expression" dxfId="888" priority="138">
      <formula>OR($J42="New",$J42="Updated")</formula>
    </cfRule>
  </conditionalFormatting>
  <conditionalFormatting sqref="I43">
    <cfRule type="expression" dxfId="887" priority="137">
      <formula>OR($J43="New",$J43="Updated")</formula>
    </cfRule>
  </conditionalFormatting>
  <conditionalFormatting sqref="I44">
    <cfRule type="expression" dxfId="886" priority="136">
      <formula>OR($J44="New",$J44="Updated")</formula>
    </cfRule>
  </conditionalFormatting>
  <conditionalFormatting sqref="I45">
    <cfRule type="expression" dxfId="885" priority="135">
      <formula>OR($J45="New",$J45="Updated")</formula>
    </cfRule>
  </conditionalFormatting>
  <conditionalFormatting sqref="B24:G24 I24">
    <cfRule type="expression" dxfId="884" priority="134">
      <formula>OR($J24="New",$J24="Updated")</formula>
    </cfRule>
  </conditionalFormatting>
  <conditionalFormatting sqref="F24">
    <cfRule type="cellIs" dxfId="883" priority="130" stopIfTrue="1" operator="equal">
      <formula>"Validation"</formula>
    </cfRule>
    <cfRule type="cellIs" dxfId="882" priority="131" operator="equal">
      <formula>"Pre-populated"</formula>
    </cfRule>
  </conditionalFormatting>
  <conditionalFormatting sqref="J24">
    <cfRule type="cellIs" dxfId="881" priority="132" operator="equal">
      <formula>"Updated"</formula>
    </cfRule>
    <cfRule type="cellIs" dxfId="880" priority="133" operator="equal">
      <formula>"New"</formula>
    </cfRule>
  </conditionalFormatting>
  <conditionalFormatting sqref="C25">
    <cfRule type="expression" dxfId="879" priority="129">
      <formula>OR($J25="New",$J25="Updated")</formula>
    </cfRule>
  </conditionalFormatting>
  <conditionalFormatting sqref="B26:G26 I26">
    <cfRule type="expression" dxfId="878" priority="128">
      <formula>OR($J26="New",$J26="Updated")</formula>
    </cfRule>
  </conditionalFormatting>
  <conditionalFormatting sqref="F26">
    <cfRule type="cellIs" dxfId="877" priority="124" stopIfTrue="1" operator="equal">
      <formula>"Validation"</formula>
    </cfRule>
    <cfRule type="cellIs" dxfId="876" priority="125" operator="equal">
      <formula>"Pre-populated"</formula>
    </cfRule>
  </conditionalFormatting>
  <conditionalFormatting sqref="J26">
    <cfRule type="cellIs" dxfId="875" priority="126" operator="equal">
      <formula>"Updated"</formula>
    </cfRule>
    <cfRule type="cellIs" dxfId="874" priority="127" operator="equal">
      <formula>"New"</formula>
    </cfRule>
  </conditionalFormatting>
  <conditionalFormatting sqref="C27">
    <cfRule type="expression" dxfId="873" priority="123">
      <formula>OR($J27="New",$J27="Updated")</formula>
    </cfRule>
  </conditionalFormatting>
  <conditionalFormatting sqref="B28:G28 I28">
    <cfRule type="expression" dxfId="872" priority="122">
      <formula>OR($J28="New",$J28="Updated")</formula>
    </cfRule>
  </conditionalFormatting>
  <conditionalFormatting sqref="F28">
    <cfRule type="cellIs" dxfId="871" priority="118" stopIfTrue="1" operator="equal">
      <formula>"Validation"</formula>
    </cfRule>
    <cfRule type="cellIs" dxfId="870" priority="119" operator="equal">
      <formula>"Pre-populated"</formula>
    </cfRule>
  </conditionalFormatting>
  <conditionalFormatting sqref="J28">
    <cfRule type="cellIs" dxfId="869" priority="120" operator="equal">
      <formula>"Updated"</formula>
    </cfRule>
    <cfRule type="cellIs" dxfId="868" priority="121" operator="equal">
      <formula>"New"</formula>
    </cfRule>
  </conditionalFormatting>
  <conditionalFormatting sqref="C29">
    <cfRule type="expression" dxfId="867" priority="117">
      <formula>OR($J29="New",$J29="Updated")</formula>
    </cfRule>
  </conditionalFormatting>
  <conditionalFormatting sqref="B5">
    <cfRule type="expression" dxfId="866" priority="116">
      <formula>OR($J5="New",$J5="Updated")</formula>
    </cfRule>
  </conditionalFormatting>
  <conditionalFormatting sqref="F5">
    <cfRule type="cellIs" dxfId="865" priority="112" stopIfTrue="1" operator="equal">
      <formula>"Validation"</formula>
    </cfRule>
    <cfRule type="cellIs" dxfId="864" priority="113" operator="equal">
      <formula>"Pre-populated"</formula>
    </cfRule>
  </conditionalFormatting>
  <conditionalFormatting sqref="J5">
    <cfRule type="cellIs" dxfId="863" priority="114" operator="equal">
      <formula>"Updated"</formula>
    </cfRule>
    <cfRule type="cellIs" dxfId="862" priority="115" operator="equal">
      <formula>"New"</formula>
    </cfRule>
  </conditionalFormatting>
  <conditionalFormatting sqref="C5">
    <cfRule type="expression" dxfId="861" priority="111">
      <formula>OR($J5="New",$J5="Updated")</formula>
    </cfRule>
  </conditionalFormatting>
  <conditionalFormatting sqref="C9:D9">
    <cfRule type="expression" dxfId="860" priority="75">
      <formula>OR($J9="New",$J9="Updated")</formula>
    </cfRule>
  </conditionalFormatting>
  <conditionalFormatting sqref="C11:D11">
    <cfRule type="expression" dxfId="859" priority="74">
      <formula>OR($J11="New",$J11="Updated")</formula>
    </cfRule>
  </conditionalFormatting>
  <conditionalFormatting sqref="D13">
    <cfRule type="expression" dxfId="858" priority="73">
      <formula>OR($J13="New",$J13="Updated")</formula>
    </cfRule>
  </conditionalFormatting>
  <conditionalFormatting sqref="D15">
    <cfRule type="expression" dxfId="857" priority="72">
      <formula>OR($J15="New",$J15="Updated")</formula>
    </cfRule>
  </conditionalFormatting>
  <conditionalFormatting sqref="C17:D17">
    <cfRule type="expression" dxfId="856" priority="71">
      <formula>OR($J17="New",$J17="Updated")</formula>
    </cfRule>
  </conditionalFormatting>
  <conditionalFormatting sqref="C19:D19">
    <cfRule type="expression" dxfId="855" priority="70">
      <formula>OR($J19="New",$J19="Updated")</formula>
    </cfRule>
  </conditionalFormatting>
  <conditionalFormatting sqref="C21:D21">
    <cfRule type="expression" dxfId="854" priority="69">
      <formula>OR($J21="New",$J21="Updated")</formula>
    </cfRule>
  </conditionalFormatting>
  <conditionalFormatting sqref="C13">
    <cfRule type="expression" dxfId="853" priority="68">
      <formula>OR($J13="New",$J13="Updated")</formula>
    </cfRule>
  </conditionalFormatting>
  <conditionalFormatting sqref="C15">
    <cfRule type="expression" dxfId="852" priority="67">
      <formula>OR($J15="New",$J15="Updated")</formula>
    </cfRule>
  </conditionalFormatting>
  <conditionalFormatting sqref="E7:I7">
    <cfRule type="expression" dxfId="851" priority="66">
      <formula>OR($J7="New",$J7="Updated")</formula>
    </cfRule>
  </conditionalFormatting>
  <conditionalFormatting sqref="F7">
    <cfRule type="cellIs" dxfId="850" priority="62" stopIfTrue="1" operator="equal">
      <formula>"Validation"</formula>
    </cfRule>
    <cfRule type="cellIs" dxfId="849" priority="63" operator="equal">
      <formula>"Pre-populated"</formula>
    </cfRule>
  </conditionalFormatting>
  <conditionalFormatting sqref="J7">
    <cfRule type="cellIs" dxfId="848" priority="64" operator="equal">
      <formula>"Updated"</formula>
    </cfRule>
    <cfRule type="cellIs" dxfId="847" priority="65" operator="equal">
      <formula>"New"</formula>
    </cfRule>
  </conditionalFormatting>
  <conditionalFormatting sqref="E9:I9">
    <cfRule type="expression" dxfId="846" priority="61">
      <formula>OR($J9="New",$J9="Updated")</formula>
    </cfRule>
  </conditionalFormatting>
  <conditionalFormatting sqref="F9">
    <cfRule type="cellIs" dxfId="845" priority="57" stopIfTrue="1" operator="equal">
      <formula>"Validation"</formula>
    </cfRule>
    <cfRule type="cellIs" dxfId="844" priority="58" operator="equal">
      <formula>"Pre-populated"</formula>
    </cfRule>
  </conditionalFormatting>
  <conditionalFormatting sqref="J9">
    <cfRule type="cellIs" dxfId="843" priority="59" operator="equal">
      <formula>"Updated"</formula>
    </cfRule>
    <cfRule type="cellIs" dxfId="842" priority="60" operator="equal">
      <formula>"New"</formula>
    </cfRule>
  </conditionalFormatting>
  <conditionalFormatting sqref="E11:I11">
    <cfRule type="expression" dxfId="841" priority="56">
      <formula>OR($J11="New",$J11="Updated")</formula>
    </cfRule>
  </conditionalFormatting>
  <conditionalFormatting sqref="F11">
    <cfRule type="cellIs" dxfId="840" priority="52" stopIfTrue="1" operator="equal">
      <formula>"Validation"</formula>
    </cfRule>
    <cfRule type="cellIs" dxfId="839" priority="53" operator="equal">
      <formula>"Pre-populated"</formula>
    </cfRule>
  </conditionalFormatting>
  <conditionalFormatting sqref="J11">
    <cfRule type="cellIs" dxfId="838" priority="54" operator="equal">
      <formula>"Updated"</formula>
    </cfRule>
    <cfRule type="cellIs" dxfId="837" priority="55" operator="equal">
      <formula>"New"</formula>
    </cfRule>
  </conditionalFormatting>
  <conditionalFormatting sqref="E13:G13 I13">
    <cfRule type="expression" dxfId="836" priority="51">
      <formula>OR($J13="New",$J13="Updated")</formula>
    </cfRule>
  </conditionalFormatting>
  <conditionalFormatting sqref="F13">
    <cfRule type="cellIs" dxfId="835" priority="47" stopIfTrue="1" operator="equal">
      <formula>"Validation"</formula>
    </cfRule>
    <cfRule type="cellIs" dxfId="834" priority="48" operator="equal">
      <formula>"Pre-populated"</formula>
    </cfRule>
  </conditionalFormatting>
  <conditionalFormatting sqref="J13">
    <cfRule type="cellIs" dxfId="833" priority="49" operator="equal">
      <formula>"Updated"</formula>
    </cfRule>
    <cfRule type="cellIs" dxfId="832" priority="50" operator="equal">
      <formula>"New"</formula>
    </cfRule>
  </conditionalFormatting>
  <conditionalFormatting sqref="E15:G15 I15">
    <cfRule type="expression" dxfId="831" priority="46">
      <formula>OR($J15="New",$J15="Updated")</formula>
    </cfRule>
  </conditionalFormatting>
  <conditionalFormatting sqref="F15">
    <cfRule type="cellIs" dxfId="830" priority="42" stopIfTrue="1" operator="equal">
      <formula>"Validation"</formula>
    </cfRule>
    <cfRule type="cellIs" dxfId="829" priority="43" operator="equal">
      <formula>"Pre-populated"</formula>
    </cfRule>
  </conditionalFormatting>
  <conditionalFormatting sqref="J15">
    <cfRule type="cellIs" dxfId="828" priority="44" operator="equal">
      <formula>"Updated"</formula>
    </cfRule>
    <cfRule type="cellIs" dxfId="827" priority="45" operator="equal">
      <formula>"New"</formula>
    </cfRule>
  </conditionalFormatting>
  <conditionalFormatting sqref="E17:G17 I17">
    <cfRule type="expression" dxfId="826" priority="41">
      <formula>OR($J17="New",$J17="Updated")</formula>
    </cfRule>
  </conditionalFormatting>
  <conditionalFormatting sqref="F17">
    <cfRule type="cellIs" dxfId="825" priority="37" stopIfTrue="1" operator="equal">
      <formula>"Validation"</formula>
    </cfRule>
    <cfRule type="cellIs" dxfId="824" priority="38" operator="equal">
      <formula>"Pre-populated"</formula>
    </cfRule>
  </conditionalFormatting>
  <conditionalFormatting sqref="J17">
    <cfRule type="cellIs" dxfId="823" priority="39" operator="equal">
      <formula>"Updated"</formula>
    </cfRule>
    <cfRule type="cellIs" dxfId="822" priority="40" operator="equal">
      <formula>"New"</formula>
    </cfRule>
  </conditionalFormatting>
  <conditionalFormatting sqref="E19:G19 I19">
    <cfRule type="expression" dxfId="821" priority="36">
      <formula>OR($J19="New",$J19="Updated")</formula>
    </cfRule>
  </conditionalFormatting>
  <conditionalFormatting sqref="F19">
    <cfRule type="cellIs" dxfId="820" priority="32" stopIfTrue="1" operator="equal">
      <formula>"Validation"</formula>
    </cfRule>
    <cfRule type="cellIs" dxfId="819" priority="33" operator="equal">
      <formula>"Pre-populated"</formula>
    </cfRule>
  </conditionalFormatting>
  <conditionalFormatting sqref="J19">
    <cfRule type="cellIs" dxfId="818" priority="34" operator="equal">
      <formula>"Updated"</formula>
    </cfRule>
    <cfRule type="cellIs" dxfId="817" priority="35" operator="equal">
      <formula>"New"</formula>
    </cfRule>
  </conditionalFormatting>
  <conditionalFormatting sqref="E21:G21 I21">
    <cfRule type="expression" dxfId="816" priority="31">
      <formula>OR($J21="New",$J21="Updated")</formula>
    </cfRule>
  </conditionalFormatting>
  <conditionalFormatting sqref="F21">
    <cfRule type="cellIs" dxfId="815" priority="27" stopIfTrue="1" operator="equal">
      <formula>"Validation"</formula>
    </cfRule>
    <cfRule type="cellIs" dxfId="814" priority="28" operator="equal">
      <formula>"Pre-populated"</formula>
    </cfRule>
  </conditionalFormatting>
  <conditionalFormatting sqref="J21">
    <cfRule type="cellIs" dxfId="813" priority="29" operator="equal">
      <formula>"Updated"</formula>
    </cfRule>
    <cfRule type="cellIs" dxfId="812" priority="30" operator="equal">
      <formula>"New"</formula>
    </cfRule>
  </conditionalFormatting>
  <conditionalFormatting sqref="B9">
    <cfRule type="expression" dxfId="811" priority="25">
      <formula>OR($J9="New",$J9="Updated")</formula>
    </cfRule>
  </conditionalFormatting>
  <conditionalFormatting sqref="B11">
    <cfRule type="expression" dxfId="810" priority="24">
      <formula>OR($J11="New",$J11="Updated")</formula>
    </cfRule>
  </conditionalFormatting>
  <conditionalFormatting sqref="B13">
    <cfRule type="expression" dxfId="809" priority="23">
      <formula>OR($J13="New",$J13="Updated")</formula>
    </cfRule>
  </conditionalFormatting>
  <conditionalFormatting sqref="B15">
    <cfRule type="expression" dxfId="808" priority="22">
      <formula>OR($J15="New",$J15="Updated")</formula>
    </cfRule>
  </conditionalFormatting>
  <conditionalFormatting sqref="B17">
    <cfRule type="expression" dxfId="807" priority="21">
      <formula>OR($J17="New",$J17="Updated")</formula>
    </cfRule>
  </conditionalFormatting>
  <conditionalFormatting sqref="B19">
    <cfRule type="expression" dxfId="806" priority="20">
      <formula>OR($J19="New",$J19="Updated")</formula>
    </cfRule>
  </conditionalFormatting>
  <conditionalFormatting sqref="B21">
    <cfRule type="expression" dxfId="805" priority="19">
      <formula>OR($J21="New",$J21="Updated")</formula>
    </cfRule>
  </conditionalFormatting>
  <conditionalFormatting sqref="B7">
    <cfRule type="expression" dxfId="804" priority="18">
      <formula>OR($J7="New",$J7="Updated")</formula>
    </cfRule>
  </conditionalFormatting>
  <conditionalFormatting sqref="H3:H4">
    <cfRule type="expression" dxfId="803" priority="17">
      <formula>OR($J3="New",$J3="Updated")</formula>
    </cfRule>
  </conditionalFormatting>
  <conditionalFormatting sqref="H12">
    <cfRule type="expression" dxfId="802" priority="16">
      <formula>OR($J12="New",$J12="Updated")</formula>
    </cfRule>
  </conditionalFormatting>
  <conditionalFormatting sqref="H13">
    <cfRule type="expression" dxfId="801" priority="15">
      <formula>OR($J13="New",$J13="Updated")</formula>
    </cfRule>
  </conditionalFormatting>
  <conditionalFormatting sqref="H14">
    <cfRule type="expression" dxfId="800" priority="14">
      <formula>OR($J14="New",$J14="Updated")</formula>
    </cfRule>
  </conditionalFormatting>
  <conditionalFormatting sqref="H15">
    <cfRule type="expression" dxfId="799" priority="13">
      <formula>OR($J15="New",$J15="Updated")</formula>
    </cfRule>
  </conditionalFormatting>
  <conditionalFormatting sqref="H16">
    <cfRule type="expression" dxfId="798" priority="12">
      <formula>OR($J16="New",$J16="Updated")</formula>
    </cfRule>
  </conditionalFormatting>
  <conditionalFormatting sqref="H17">
    <cfRule type="expression" dxfId="797" priority="11">
      <formula>OR($J17="New",$J17="Updated")</formula>
    </cfRule>
  </conditionalFormatting>
  <conditionalFormatting sqref="H18">
    <cfRule type="expression" dxfId="796" priority="10">
      <formula>OR($J18="New",$J18="Updated")</formula>
    </cfRule>
  </conditionalFormatting>
  <conditionalFormatting sqref="H19">
    <cfRule type="expression" dxfId="795" priority="9">
      <formula>OR($J19="New",$J19="Updated")</formula>
    </cfRule>
  </conditionalFormatting>
  <conditionalFormatting sqref="H20">
    <cfRule type="expression" dxfId="794" priority="8">
      <formula>OR($J20="New",$J20="Updated")</formula>
    </cfRule>
  </conditionalFormatting>
  <conditionalFormatting sqref="H21">
    <cfRule type="expression" dxfId="793" priority="7">
      <formula>OR($J21="New",$J21="Updated")</formula>
    </cfRule>
  </conditionalFormatting>
  <conditionalFormatting sqref="H24">
    <cfRule type="expression" dxfId="792" priority="6">
      <formula>OR($J24="New",$J24="Updated")</formula>
    </cfRule>
  </conditionalFormatting>
  <conditionalFormatting sqref="H25">
    <cfRule type="expression" dxfId="791" priority="5">
      <formula>OR($J25="New",$J25="Updated")</formula>
    </cfRule>
  </conditionalFormatting>
  <conditionalFormatting sqref="H26">
    <cfRule type="expression" dxfId="790" priority="4">
      <formula>OR($J26="New",$J26="Updated")</formula>
    </cfRule>
  </conditionalFormatting>
  <conditionalFormatting sqref="H27">
    <cfRule type="expression" dxfId="789" priority="3">
      <formula>OR($J27="New",$J27="Updated")</formula>
    </cfRule>
  </conditionalFormatting>
  <conditionalFormatting sqref="H28">
    <cfRule type="expression" dxfId="788" priority="2">
      <formula>OR($J28="New",$J28="Updated")</formula>
    </cfRule>
  </conditionalFormatting>
  <conditionalFormatting sqref="H29">
    <cfRule type="expression" dxfId="787" priority="1">
      <formula>OR($J29="New",$J29="Updated")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D6A6D76-32A0-4D74-B694-296C22600B9B}">
          <x14:formula1>
            <xm:f>RS_ValueSource!$E$41:$E$43</xm:f>
          </x14:formula1>
          <xm:sqref>F4:F45</xm:sqref>
        </x14:dataValidation>
        <x14:dataValidation type="list" allowBlank="1" showInputMessage="1" showErrorMessage="1" xr:uid="{AD3D7A96-8932-4C48-9631-6010A558ABCC}">
          <x14:formula1>
            <xm:f>RS_ValueSource!$E$38:$E$40</xm:f>
          </x14:formula1>
          <xm:sqref>J4:J45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FF00"/>
    <pageSetUpPr fitToPage="1"/>
  </sheetPr>
  <dimension ref="A1:K43"/>
  <sheetViews>
    <sheetView showGridLines="0" zoomScale="70" zoomScaleNormal="70" workbookViewId="0"/>
  </sheetViews>
  <sheetFormatPr defaultColWidth="10.42578125" defaultRowHeight="16.5" x14ac:dyDescent="0.3"/>
  <cols>
    <col min="1" max="1" width="2" style="15" customWidth="1"/>
    <col min="2" max="2" width="2.5703125" style="15" customWidth="1"/>
    <col min="3" max="3" width="3.140625" style="15" customWidth="1"/>
    <col min="4" max="4" width="0" style="15" hidden="1" customWidth="1"/>
    <col min="5" max="5" width="3.7109375" style="15" customWidth="1"/>
    <col min="6" max="6" width="55.28515625" style="15" customWidth="1"/>
    <col min="7" max="10" width="20.7109375" style="15" customWidth="1"/>
    <col min="11" max="11" width="7.7109375" style="15" customWidth="1"/>
    <col min="12" max="16384" width="10.42578125" style="15"/>
  </cols>
  <sheetData>
    <row r="1" spans="1:11" ht="16.5" customHeight="1" x14ac:dyDescent="0.3">
      <c r="A1" s="3"/>
    </row>
    <row r="2" spans="1:11" ht="16.5" customHeight="1" x14ac:dyDescent="0.3">
      <c r="A2" s="3"/>
    </row>
    <row r="3" spans="1:11" ht="16.5" customHeight="1" x14ac:dyDescent="0.3">
      <c r="A3" s="3"/>
    </row>
    <row r="4" spans="1:11" ht="29.25" customHeight="1" x14ac:dyDescent="0.5">
      <c r="B4" s="138"/>
      <c r="C4" s="920" t="s">
        <v>1139</v>
      </c>
      <c r="D4" s="920"/>
      <c r="E4" s="920"/>
      <c r="F4" s="920"/>
      <c r="G4" s="920"/>
      <c r="H4" s="931" t="s">
        <v>1170</v>
      </c>
      <c r="I4" s="931"/>
      <c r="J4" s="931"/>
      <c r="K4" s="7" t="str">
        <f>'010'!E8</f>
        <v>1234</v>
      </c>
    </row>
    <row r="5" spans="1:11" ht="15" customHeight="1" x14ac:dyDescent="0.3">
      <c r="F5" s="81"/>
      <c r="G5" s="81"/>
    </row>
    <row r="6" spans="1:11" ht="25.5" customHeight="1" x14ac:dyDescent="0.5">
      <c r="C6" s="53"/>
      <c r="E6" s="780" t="s">
        <v>2246</v>
      </c>
      <c r="F6" s="780"/>
      <c r="G6" s="780"/>
      <c r="H6" s="5"/>
      <c r="I6" s="5"/>
      <c r="J6" s="5"/>
    </row>
    <row r="7" spans="1:11" ht="25.5" x14ac:dyDescent="0.5">
      <c r="A7" s="3"/>
      <c r="C7" s="53"/>
      <c r="E7" s="139"/>
      <c r="F7" s="139"/>
      <c r="G7" s="139"/>
      <c r="H7" s="140"/>
      <c r="I7" s="140"/>
      <c r="J7" s="140"/>
    </row>
    <row r="8" spans="1:11" ht="15" customHeight="1" x14ac:dyDescent="0.3">
      <c r="E8" s="881" t="s">
        <v>2247</v>
      </c>
      <c r="F8" s="881"/>
      <c r="G8" s="881"/>
      <c r="H8" s="881"/>
      <c r="I8" s="881"/>
      <c r="J8" s="881"/>
    </row>
    <row r="9" spans="1:11" ht="15" customHeight="1" x14ac:dyDescent="0.3">
      <c r="B9" s="78"/>
      <c r="C9" s="89"/>
      <c r="E9" s="881"/>
      <c r="F9" s="881"/>
      <c r="G9" s="881"/>
      <c r="H9" s="881"/>
      <c r="I9" s="881"/>
      <c r="J9" s="881"/>
    </row>
    <row r="10" spans="1:11" ht="15.95" customHeight="1" x14ac:dyDescent="0.3">
      <c r="B10" s="78"/>
      <c r="C10" s="78"/>
      <c r="E10" s="962"/>
      <c r="F10" s="963"/>
      <c r="G10" s="863" t="s">
        <v>2248</v>
      </c>
      <c r="H10" s="863" t="s">
        <v>2249</v>
      </c>
      <c r="I10" s="863" t="s">
        <v>2250</v>
      </c>
      <c r="J10" s="861" t="s">
        <v>2251</v>
      </c>
    </row>
    <row r="11" spans="1:11" ht="19.5" customHeight="1" x14ac:dyDescent="0.3">
      <c r="B11" s="78"/>
      <c r="C11" s="78"/>
      <c r="E11" s="964"/>
      <c r="F11" s="965"/>
      <c r="G11" s="864"/>
      <c r="H11" s="864"/>
      <c r="I11" s="864"/>
      <c r="J11" s="862"/>
    </row>
    <row r="12" spans="1:11" ht="20.100000000000001" customHeight="1" x14ac:dyDescent="0.3">
      <c r="B12" s="78"/>
      <c r="C12" s="78"/>
      <c r="E12" s="950"/>
      <c r="F12" s="951"/>
      <c r="G12" s="142" t="s">
        <v>1286</v>
      </c>
      <c r="H12" s="142" t="s">
        <v>1287</v>
      </c>
      <c r="I12" s="142" t="s">
        <v>1308</v>
      </c>
      <c r="J12" s="143" t="s">
        <v>1309</v>
      </c>
    </row>
    <row r="13" spans="1:11" ht="42" customHeight="1" x14ac:dyDescent="0.3">
      <c r="B13" s="78"/>
      <c r="C13" s="85"/>
      <c r="E13" s="144">
        <v>1</v>
      </c>
      <c r="F13" s="797" t="s">
        <v>2252</v>
      </c>
      <c r="G13" s="412" t="s">
        <v>2253</v>
      </c>
      <c r="H13" s="412" t="s">
        <v>2253</v>
      </c>
      <c r="I13" s="412" t="s">
        <v>2253</v>
      </c>
      <c r="J13" s="156" t="s">
        <v>2254</v>
      </c>
    </row>
    <row r="14" spans="1:11" ht="39.950000000000003" customHeight="1" x14ac:dyDescent="0.3">
      <c r="B14" s="78"/>
      <c r="C14" s="786"/>
      <c r="E14" s="145">
        <v>2</v>
      </c>
      <c r="F14" s="146" t="s">
        <v>2255</v>
      </c>
      <c r="G14" s="286" t="s">
        <v>1295</v>
      </c>
      <c r="H14" s="286" t="s">
        <v>1295</v>
      </c>
      <c r="I14" s="292" t="s">
        <v>1295</v>
      </c>
      <c r="J14" s="413" t="s">
        <v>2256</v>
      </c>
      <c r="K14" s="147"/>
    </row>
    <row r="15" spans="1:11" ht="17.25" x14ac:dyDescent="0.3">
      <c r="A15" s="3"/>
      <c r="B15" s="78"/>
      <c r="C15" s="786"/>
      <c r="D15" s="53"/>
      <c r="E15" s="148"/>
      <c r="F15" s="77"/>
      <c r="G15" s="149"/>
      <c r="H15" s="149"/>
      <c r="I15" s="149"/>
      <c r="J15" s="150"/>
      <c r="K15" s="147"/>
    </row>
    <row r="16" spans="1:11" x14ac:dyDescent="0.3">
      <c r="A16" s="3"/>
      <c r="B16" s="78"/>
      <c r="C16" s="786"/>
      <c r="E16" s="148"/>
      <c r="F16" s="77"/>
      <c r="G16" s="149"/>
      <c r="H16" s="149"/>
      <c r="I16" s="149"/>
      <c r="J16" s="150"/>
      <c r="K16" s="147"/>
    </row>
    <row r="17" spans="1:11" x14ac:dyDescent="0.3">
      <c r="A17" s="3"/>
      <c r="B17" s="78"/>
      <c r="C17" s="89"/>
      <c r="E17" s="966" t="s">
        <v>2257</v>
      </c>
      <c r="F17" s="966"/>
      <c r="G17" s="966"/>
      <c r="H17" s="966"/>
      <c r="I17" s="966"/>
      <c r="J17" s="966"/>
    </row>
    <row r="18" spans="1:11" ht="15.95" customHeight="1" x14ac:dyDescent="0.3">
      <c r="B18" s="78"/>
      <c r="C18" s="949"/>
      <c r="E18" s="966"/>
      <c r="F18" s="966"/>
      <c r="G18" s="966"/>
      <c r="H18" s="966"/>
      <c r="I18" s="966"/>
      <c r="J18" s="966"/>
    </row>
    <row r="19" spans="1:11" ht="20.25" customHeight="1" x14ac:dyDescent="0.3">
      <c r="B19" s="78"/>
      <c r="C19" s="949"/>
      <c r="E19" s="967"/>
      <c r="F19" s="968"/>
      <c r="G19" s="971"/>
      <c r="H19" s="954"/>
      <c r="I19" s="955"/>
      <c r="J19" s="955"/>
    </row>
    <row r="20" spans="1:11" ht="15.95" customHeight="1" x14ac:dyDescent="0.3">
      <c r="B20" s="88"/>
      <c r="C20" s="88"/>
      <c r="E20" s="969"/>
      <c r="F20" s="970"/>
      <c r="G20" s="972"/>
      <c r="H20" s="954"/>
      <c r="I20" s="955"/>
      <c r="J20" s="955"/>
    </row>
    <row r="21" spans="1:11" ht="21" customHeight="1" x14ac:dyDescent="0.3">
      <c r="B21" s="78"/>
      <c r="C21" s="949"/>
      <c r="E21" s="952"/>
      <c r="F21" s="953"/>
      <c r="G21" s="54" t="s">
        <v>1310</v>
      </c>
      <c r="H21" s="782"/>
      <c r="I21" s="783"/>
      <c r="J21" s="783"/>
      <c r="K21" s="70"/>
    </row>
    <row r="22" spans="1:11" ht="30" customHeight="1" x14ac:dyDescent="0.3">
      <c r="B22" s="78"/>
      <c r="C22" s="949"/>
      <c r="E22" s="69">
        <v>1</v>
      </c>
      <c r="F22" s="797" t="s">
        <v>2258</v>
      </c>
      <c r="G22" s="649">
        <v>0</v>
      </c>
      <c r="H22" s="151"/>
      <c r="I22" s="132"/>
      <c r="J22" s="132"/>
      <c r="K22" s="93"/>
    </row>
    <row r="23" spans="1:11" ht="30" customHeight="1" x14ac:dyDescent="0.3">
      <c r="B23" s="30"/>
      <c r="C23" s="94"/>
      <c r="E23" s="100">
        <v>2</v>
      </c>
      <c r="F23" s="146" t="s">
        <v>1182</v>
      </c>
      <c r="G23" s="413" t="s">
        <v>2259</v>
      </c>
      <c r="H23" s="151"/>
      <c r="I23" s="132"/>
      <c r="J23" s="132"/>
      <c r="K23" s="93"/>
    </row>
    <row r="24" spans="1:11" x14ac:dyDescent="0.3">
      <c r="A24" s="3"/>
      <c r="B24" s="30"/>
      <c r="C24" s="94"/>
      <c r="E24" s="148"/>
      <c r="F24" s="77"/>
      <c r="G24" s="150"/>
      <c r="H24" s="108"/>
      <c r="I24" s="152"/>
      <c r="J24" s="152"/>
      <c r="K24" s="93"/>
    </row>
    <row r="25" spans="1:11" x14ac:dyDescent="0.3">
      <c r="A25" s="3"/>
      <c r="B25" s="30"/>
      <c r="C25" s="94"/>
      <c r="E25" s="148"/>
      <c r="F25" s="77"/>
      <c r="G25" s="150"/>
      <c r="H25" s="108"/>
      <c r="I25" s="152"/>
      <c r="J25" s="152"/>
      <c r="K25" s="93"/>
    </row>
    <row r="26" spans="1:11" ht="17.100000000000001" customHeight="1" x14ac:dyDescent="0.3">
      <c r="A26" s="3"/>
      <c r="B26" s="95"/>
      <c r="C26" s="95"/>
      <c r="E26" s="960" t="s">
        <v>2260</v>
      </c>
      <c r="F26" s="960"/>
      <c r="G26" s="960"/>
      <c r="H26" s="960"/>
      <c r="I26" s="960"/>
      <c r="J26" s="960"/>
      <c r="K26" s="93"/>
    </row>
    <row r="27" spans="1:11" ht="17.100000000000001" customHeight="1" x14ac:dyDescent="0.3">
      <c r="B27" s="95"/>
      <c r="C27" s="95"/>
      <c r="E27" s="961"/>
      <c r="F27" s="961"/>
      <c r="G27" s="961"/>
      <c r="H27" s="961"/>
      <c r="I27" s="961"/>
      <c r="J27" s="961"/>
      <c r="K27" s="93"/>
    </row>
    <row r="28" spans="1:11" ht="24" customHeight="1" x14ac:dyDescent="0.3">
      <c r="B28" s="95"/>
      <c r="C28" s="95"/>
      <c r="E28" s="932"/>
      <c r="F28" s="933"/>
      <c r="G28" s="947" t="s">
        <v>2261</v>
      </c>
      <c r="H28" s="947"/>
      <c r="I28" s="947" t="s">
        <v>2262</v>
      </c>
      <c r="J28" s="948"/>
      <c r="K28" s="93"/>
    </row>
    <row r="29" spans="1:11" ht="17.100000000000001" customHeight="1" x14ac:dyDescent="0.3">
      <c r="B29" s="95"/>
      <c r="C29" s="95"/>
      <c r="E29" s="934"/>
      <c r="F29" s="935"/>
      <c r="G29" s="958" t="s">
        <v>2263</v>
      </c>
      <c r="H29" s="958" t="s">
        <v>2264</v>
      </c>
      <c r="I29" s="958" t="s">
        <v>2263</v>
      </c>
      <c r="J29" s="959" t="s">
        <v>2264</v>
      </c>
      <c r="K29" s="93"/>
    </row>
    <row r="30" spans="1:11" ht="17.100000000000001" customHeight="1" x14ac:dyDescent="0.3">
      <c r="B30" s="95"/>
      <c r="C30" s="95"/>
      <c r="E30" s="936"/>
      <c r="F30" s="937"/>
      <c r="G30" s="958"/>
      <c r="H30" s="958"/>
      <c r="I30" s="958"/>
      <c r="J30" s="959"/>
      <c r="K30" s="93"/>
    </row>
    <row r="31" spans="1:11" ht="17.100000000000001" customHeight="1" x14ac:dyDescent="0.3">
      <c r="B31" s="95"/>
      <c r="C31" s="95"/>
      <c r="E31" s="956"/>
      <c r="F31" s="957"/>
      <c r="G31" s="153" t="s">
        <v>1311</v>
      </c>
      <c r="H31" s="153" t="s">
        <v>1312</v>
      </c>
      <c r="I31" s="153" t="s">
        <v>1313</v>
      </c>
      <c r="J31" s="154" t="s">
        <v>1314</v>
      </c>
      <c r="K31" s="93"/>
    </row>
    <row r="32" spans="1:11" ht="25.5" customHeight="1" x14ac:dyDescent="0.3">
      <c r="E32" s="942" t="s">
        <v>2265</v>
      </c>
      <c r="F32" s="943"/>
      <c r="G32" s="944"/>
      <c r="H32" s="945"/>
      <c r="I32" s="945"/>
      <c r="J32" s="946"/>
      <c r="K32" s="93"/>
    </row>
    <row r="33" spans="1:11" ht="30" customHeight="1" x14ac:dyDescent="0.3">
      <c r="E33" s="100">
        <v>1</v>
      </c>
      <c r="F33" s="155" t="s">
        <v>2266</v>
      </c>
      <c r="G33" s="156" t="s">
        <v>2267</v>
      </c>
      <c r="H33" s="417" t="s">
        <v>2268</v>
      </c>
      <c r="I33" s="156" t="s">
        <v>2269</v>
      </c>
      <c r="J33" s="417" t="s">
        <v>2270</v>
      </c>
      <c r="K33" s="93"/>
    </row>
    <row r="34" spans="1:11" ht="30" customHeight="1" x14ac:dyDescent="0.3">
      <c r="E34" s="100">
        <v>2</v>
      </c>
      <c r="F34" s="146" t="s">
        <v>2271</v>
      </c>
      <c r="G34" s="327" t="s">
        <v>1295</v>
      </c>
      <c r="H34" s="286" t="s">
        <v>1295</v>
      </c>
      <c r="I34" s="286" t="s">
        <v>1295</v>
      </c>
      <c r="J34" s="286" t="s">
        <v>1295</v>
      </c>
      <c r="K34" s="93"/>
    </row>
    <row r="35" spans="1:11" ht="30" customHeight="1" x14ac:dyDescent="0.3">
      <c r="E35" s="100">
        <v>3</v>
      </c>
      <c r="F35" s="146" t="s">
        <v>2272</v>
      </c>
      <c r="G35" s="286" t="s">
        <v>1295</v>
      </c>
      <c r="H35" s="286" t="s">
        <v>1295</v>
      </c>
      <c r="I35" s="286" t="s">
        <v>1295</v>
      </c>
      <c r="J35" s="286" t="s">
        <v>1295</v>
      </c>
      <c r="K35" s="93"/>
    </row>
    <row r="36" spans="1:11" ht="30" customHeight="1" x14ac:dyDescent="0.3">
      <c r="E36" s="100">
        <v>4</v>
      </c>
      <c r="F36" s="155" t="s">
        <v>2273</v>
      </c>
      <c r="G36" s="286" t="s">
        <v>1295</v>
      </c>
      <c r="H36" s="286" t="s">
        <v>1295</v>
      </c>
      <c r="I36" s="286" t="s">
        <v>1295</v>
      </c>
      <c r="J36" s="286" t="s">
        <v>1295</v>
      </c>
      <c r="K36" s="93"/>
    </row>
    <row r="37" spans="1:11" ht="30" customHeight="1" x14ac:dyDescent="0.3">
      <c r="E37" s="100">
        <v>5</v>
      </c>
      <c r="F37" s="155" t="s">
        <v>2274</v>
      </c>
      <c r="G37" s="286" t="s">
        <v>1295</v>
      </c>
      <c r="H37" s="286" t="s">
        <v>1295</v>
      </c>
      <c r="I37" s="286" t="s">
        <v>1295</v>
      </c>
      <c r="J37" s="286" t="s">
        <v>1295</v>
      </c>
      <c r="K37" s="93"/>
    </row>
    <row r="38" spans="1:11" ht="30" customHeight="1" x14ac:dyDescent="0.3">
      <c r="E38" s="100">
        <v>6</v>
      </c>
      <c r="F38" s="155" t="s">
        <v>2275</v>
      </c>
      <c r="G38" s="156" t="s">
        <v>2276</v>
      </c>
      <c r="H38" s="156" t="s">
        <v>2277</v>
      </c>
      <c r="I38" s="156" t="s">
        <v>2278</v>
      </c>
      <c r="J38" s="156" t="s">
        <v>2279</v>
      </c>
      <c r="K38" s="93"/>
    </row>
    <row r="39" spans="1:11" ht="30" customHeight="1" x14ac:dyDescent="0.3">
      <c r="E39" s="100">
        <v>7</v>
      </c>
      <c r="F39" s="155" t="s">
        <v>2280</v>
      </c>
      <c r="G39" s="286" t="s">
        <v>1773</v>
      </c>
      <c r="H39" s="286" t="s">
        <v>1369</v>
      </c>
      <c r="I39" s="286" t="s">
        <v>1773</v>
      </c>
      <c r="J39" s="286" t="s">
        <v>1369</v>
      </c>
      <c r="K39" s="93"/>
    </row>
    <row r="40" spans="1:11" ht="30" customHeight="1" x14ac:dyDescent="0.3">
      <c r="E40" s="100">
        <v>8</v>
      </c>
      <c r="F40" s="155" t="s">
        <v>2281</v>
      </c>
      <c r="G40" s="157" t="s">
        <v>2282</v>
      </c>
      <c r="H40" s="157" t="s">
        <v>2283</v>
      </c>
      <c r="I40" s="157" t="s">
        <v>2284</v>
      </c>
      <c r="J40" s="157" t="s">
        <v>2285</v>
      </c>
      <c r="K40" s="93"/>
    </row>
    <row r="41" spans="1:11" ht="17.100000000000001" customHeight="1" x14ac:dyDescent="0.3">
      <c r="A41" s="3"/>
      <c r="E41" s="374"/>
      <c r="F41" s="374"/>
      <c r="G41" s="374"/>
      <c r="H41" s="374"/>
      <c r="I41" s="374"/>
      <c r="J41" s="374"/>
      <c r="K41" s="93"/>
    </row>
    <row r="42" spans="1:11" ht="26.25" customHeight="1" x14ac:dyDescent="0.3">
      <c r="E42" s="939" t="s">
        <v>2286</v>
      </c>
      <c r="F42" s="940"/>
      <c r="G42" s="940"/>
      <c r="H42" s="940"/>
      <c r="I42" s="940"/>
      <c r="J42" s="941"/>
      <c r="K42" s="93"/>
    </row>
    <row r="43" spans="1:11" s="158" customFormat="1" ht="27.75" customHeight="1" x14ac:dyDescent="0.2">
      <c r="E43" s="938" t="s">
        <v>2287</v>
      </c>
      <c r="F43" s="938"/>
      <c r="G43" s="938"/>
      <c r="H43" s="938"/>
      <c r="I43" s="938"/>
      <c r="J43" s="159" t="s">
        <v>16</v>
      </c>
      <c r="K43" s="160"/>
    </row>
  </sheetData>
  <sheetProtection formatColumns="0"/>
  <mergeCells count="31">
    <mergeCell ref="E8:J9"/>
    <mergeCell ref="H19:H20"/>
    <mergeCell ref="I19:I20"/>
    <mergeCell ref="J19:J20"/>
    <mergeCell ref="E31:F31"/>
    <mergeCell ref="G29:G30"/>
    <mergeCell ref="H29:H30"/>
    <mergeCell ref="I29:I30"/>
    <mergeCell ref="J29:J30"/>
    <mergeCell ref="E26:J27"/>
    <mergeCell ref="E10:F11"/>
    <mergeCell ref="G10:G11"/>
    <mergeCell ref="E17:J18"/>
    <mergeCell ref="E19:F20"/>
    <mergeCell ref="G19:G20"/>
    <mergeCell ref="H4:J4"/>
    <mergeCell ref="I10:I11"/>
    <mergeCell ref="J10:J11"/>
    <mergeCell ref="E28:F30"/>
    <mergeCell ref="E43:I43"/>
    <mergeCell ref="E42:J42"/>
    <mergeCell ref="E32:F32"/>
    <mergeCell ref="G32:J32"/>
    <mergeCell ref="C4:G4"/>
    <mergeCell ref="G28:H28"/>
    <mergeCell ref="I28:J28"/>
    <mergeCell ref="H10:H11"/>
    <mergeCell ref="C18:C19"/>
    <mergeCell ref="C21:C22"/>
    <mergeCell ref="E12:F12"/>
    <mergeCell ref="E21:F21"/>
  </mergeCells>
  <conditionalFormatting sqref="G22 G33:J40 G13:J14">
    <cfRule type="expression" dxfId="786" priority="2">
      <formula>ISNUMBER(G13)</formula>
    </cfRule>
  </conditionalFormatting>
  <conditionalFormatting sqref="G23">
    <cfRule type="expression" dxfId="785" priority="1">
      <formula>ISNUMBER(G23)</formula>
    </cfRule>
  </conditionalFormatting>
  <dataValidations count="25">
    <dataValidation type="decimal" operator="equal" allowBlank="1" showInputMessage="1" showErrorMessage="1" errorTitle="Warning" error="Is expected to equal zero" sqref="I39 G39" xr:uid="{00000000-0002-0000-0F00-000000000000}">
      <formula1>0</formula1>
    </dataValidation>
    <dataValidation type="decimal" errorStyle="warning" operator="greaterThanOrEqual" allowBlank="1" showInputMessage="1" showErrorMessage="1" errorTitle="Warning" error="Proposed YOA Planned Premium: Gross should normally be zero or more" sqref="G13:I13" xr:uid="{176BAF48-D0E0-4AD3-9C26-FF029A44A978}">
      <formula1>0</formula1>
    </dataValidation>
    <dataValidation type="decimal" errorStyle="warning" operator="greaterThanOrEqual" allowBlank="1" showInputMessage="1" showErrorMessage="1" errorTitle="Warning" error="Current YOA Planned Premium: Gross should normally be zero or more" sqref="G14" xr:uid="{00000000-0002-0000-0F00-000002000000}">
      <formula1>0</formula1>
    </dataValidation>
    <dataValidation type="decimal" errorStyle="warning" operator="greaterThanOrEqual" allowBlank="1" showInputMessage="1" showErrorMessage="1" errorTitle="Warning" error="Current YOA Planned Premium: Acquisition Costs should normally be zero or more" sqref="H14" xr:uid="{00000000-0002-0000-0F00-000004000000}">
      <formula1>0</formula1>
    </dataValidation>
    <dataValidation type="decimal" errorStyle="warning" operator="greaterThanOrEqual" allowBlank="1" showInputMessage="1" showErrorMessage="1" errorTitle="Warning" error="Current YOA Planned Premium: RI Share should normally be zero or more" sqref="I14" xr:uid="{00000000-0002-0000-0F00-000006000000}">
      <formula1>0</formula1>
    </dataValidation>
    <dataValidation type="decimal" errorStyle="warning" operator="greaterThanOrEqual" allowBlank="1" showInputMessage="1" showErrorMessage="1" errorTitle="Warning" error="One-Year Catastrophe Losses – LCM Region-Perils &amp; Classes Only: Net Mean should normally be zero or more" sqref="G34" xr:uid="{00000000-0002-0000-0F00-000007000000}">
      <formula1>0</formula1>
    </dataValidation>
    <dataValidation type="decimal" errorStyle="warning" operator="greaterThanOrEqual" allowBlank="1" showInputMessage="1" showErrorMessage="1" errorTitle="Warning" error="One-Year Catastrophe Losses - All Non-LCM: Net Mean should normally be zero or more" sqref="G35" xr:uid="{00000000-0002-0000-0F00-000008000000}">
      <formula1>0</formula1>
    </dataValidation>
    <dataValidation type="decimal" errorStyle="warning" operator="greaterThanOrEqual" allowBlank="1" showInputMessage="1" showErrorMessage="1" errorTitle="Warning" error="One-Year Premium Risk Claims - Excluding Catastrophe: Net Mean should normally be zero or more" sqref="G36" xr:uid="{00000000-0002-0000-0F00-000009000000}">
      <formula1>0</formula1>
    </dataValidation>
    <dataValidation type="decimal" errorStyle="warning" operator="greaterThanOrEqual" allowBlank="1" showInputMessage="1" showErrorMessage="1" errorTitle="Warning" error="One-Year Reserving Risk Claims: Net Mean should normally be zero or more" sqref="G37" xr:uid="{00000000-0002-0000-0F00-00000A000000}">
      <formula1>0</formula1>
    </dataValidation>
    <dataValidation type="decimal" operator="lessThanOrEqual" allowBlank="1" showInputMessage="1" showErrorMessage="1" errorTitle="Error" error="One-Year Catastrophe Claims total: Net 99.5th must be less than or equal to One-Year Catastrophe Losses – LCM Region-Perils &amp; Classes Only: Net 99.5th plus(+) One-Year Catastrophe Losses - All Non-LCM: Net 99.5th" sqref="H33" xr:uid="{00000000-0002-0000-0F00-00000B000000}">
      <formula1>SUM(H34:H35)</formula1>
    </dataValidation>
    <dataValidation type="decimal" errorStyle="warning" operator="greaterThanOrEqual" allowBlank="1" showInputMessage="1" showErrorMessage="1" errorTitle="Warning" error="One-Year Catastrophe Losses – LCM Region-Perils &amp; Classes Only: Net 99.5th should normally be zero or more" sqref="H34" xr:uid="{00000000-0002-0000-0F00-00000C000000}">
      <formula1>0</formula1>
    </dataValidation>
    <dataValidation type="decimal" errorStyle="warning" operator="greaterThanOrEqual" allowBlank="1" showInputMessage="1" showErrorMessage="1" errorTitle="Warning" error="One-Year Catastrophe Losses - All Non-LCM: Net 99.5th should normally be zero or more" sqref="H35" xr:uid="{00000000-0002-0000-0F00-00000D000000}">
      <formula1>0</formula1>
    </dataValidation>
    <dataValidation type="decimal" errorStyle="warning" operator="greaterThanOrEqual" allowBlank="1" showInputMessage="1" showErrorMessage="1" errorTitle="Warning" error="One-Year Premium Risk Claims - Excluding Catastrophe: Net 99.5th should normally be zero or more" sqref="H36" xr:uid="{00000000-0002-0000-0F00-00000E000000}">
      <formula1>0</formula1>
    </dataValidation>
    <dataValidation type="decimal" errorStyle="warning" operator="greaterThanOrEqual" allowBlank="1" showInputMessage="1" showErrorMessage="1" errorTitle="Warning" error="One-Year Reserving Risk Claims: Net 99.5th should normally be zero or more" sqref="H37" xr:uid="{00000000-0002-0000-0F00-00000F000000}">
      <formula1>0</formula1>
    </dataValidation>
    <dataValidation type="decimal" operator="lessThanOrEqual" allowBlank="1" showInputMessage="1" showErrorMessage="1" errorTitle="Error" error="One-Year Diversification Credit - Between Risk Categories: Net 99.5th  must be zero or less" sqref="H39" xr:uid="{00000000-0002-0000-0F00-000010000000}">
      <formula1>0</formula1>
    </dataValidation>
    <dataValidation type="decimal" errorStyle="warning" operator="greaterThanOrEqual" allowBlank="1" showInputMessage="1" showErrorMessage="1" errorTitle="Warning" error="Ultimate Catastrophe Losses – LCM Region-Perils &amp; Classes Only: Net Mean should normally be zero or more" sqref="I34" xr:uid="{00000000-0002-0000-0F00-000011000000}">
      <formula1>0</formula1>
    </dataValidation>
    <dataValidation type="decimal" errorStyle="warning" operator="greaterThanOrEqual" allowBlank="1" showInputMessage="1" showErrorMessage="1" errorTitle="Warning" error="Ultimate Catastrophe Losses - All Non-LCM: Net Mean should normally be zero or more" sqref="I35" xr:uid="{00000000-0002-0000-0F00-000012000000}">
      <formula1>0</formula1>
    </dataValidation>
    <dataValidation type="decimal" errorStyle="warning" operator="greaterThanOrEqual" allowBlank="1" showInputMessage="1" showErrorMessage="1" errorTitle="Warning" error="Ultimate Premium Risk Claims - Excluding Catastrophe: Net Mean should normally be zero or more" sqref="I36" xr:uid="{00000000-0002-0000-0F00-000013000000}">
      <formula1>0</formula1>
    </dataValidation>
    <dataValidation type="decimal" errorStyle="warning" operator="greaterThanOrEqual" allowBlank="1" showInputMessage="1" showErrorMessage="1" errorTitle="Warning" error="Ultimate Reserving Risk Claims: Net Mean should normally be zero or more" sqref="I37" xr:uid="{00000000-0002-0000-0F00-000014000000}">
      <formula1>0</formula1>
    </dataValidation>
    <dataValidation type="decimal" operator="lessThan" allowBlank="1" showInputMessage="1" showErrorMessage="1" errorTitle="Error" error="Ultimate Catastrophe Claims total: Net 99.5th must be less than or equal to Ultimate Catastrophe Losses – LCM Region-Perils &amp; Classes Only: Net 99.5th plus(+) Ultimate Catastrophe Losses - All Non-LCM: Net 99.5th" sqref="J33" xr:uid="{00000000-0002-0000-0F00-000015000000}">
      <formula1>SUM(J34:J35)</formula1>
    </dataValidation>
    <dataValidation type="decimal" errorStyle="warning" operator="greaterThanOrEqual" allowBlank="1" showInputMessage="1" showErrorMessage="1" errorTitle="Warning" error="Ultimate Catastrophe Losses – LCM Region-Perils &amp; Classes Only: Net 99.5th should normally be zero or more" sqref="J34" xr:uid="{00000000-0002-0000-0F00-000016000000}">
      <formula1>0</formula1>
    </dataValidation>
    <dataValidation type="decimal" errorStyle="warning" operator="greaterThanOrEqual" allowBlank="1" showInputMessage="1" showErrorMessage="1" errorTitle="Warning" error="Ultimate Catastrophe Losses - All Non-LCM: Net 99.5th should normally be zero or more" sqref="J35" xr:uid="{00000000-0002-0000-0F00-000017000000}">
      <formula1>0</formula1>
    </dataValidation>
    <dataValidation type="decimal" errorStyle="warning" operator="greaterThanOrEqual" allowBlank="1" showInputMessage="1" showErrorMessage="1" errorTitle="Warning" error="Ultimate Premium Risk Claims - Excluding Catastrophe: Net 99.5th should normally be zero or more" sqref="J36" xr:uid="{00000000-0002-0000-0F00-000018000000}">
      <formula1>0</formula1>
    </dataValidation>
    <dataValidation type="decimal" errorStyle="warning" operator="greaterThanOrEqual" allowBlank="1" showInputMessage="1" showErrorMessage="1" errorTitle="Warning" error="Ultimate Reserving Risk Claims: Net 99.5th should normally be zero or more" sqref="J37" xr:uid="{00000000-0002-0000-0F00-000019000000}">
      <formula1>0</formula1>
    </dataValidation>
    <dataValidation type="decimal" errorStyle="warning" operator="greaterThanOrEqual" allowBlank="1" showInputMessage="1" showErrorMessage="1" errorTitle="Warning" error="Ultimate Diversification Credit - Between Risk Categories: Net 99.5th  must be zero or less" sqref="J39" xr:uid="{00000000-0002-0000-0F00-00001A000000}">
      <formula1>0</formula1>
    </dataValidation>
  </dataValidations>
  <hyperlinks>
    <hyperlink ref="H4" r:id="rId1" xr:uid="{00000000-0004-0000-0F00-000000000000}"/>
  </hyperlinks>
  <pageMargins left="0.70866141732283472" right="0.70866141732283472" top="0.74803149606299213" bottom="0.74803149606299213" header="0.31496062992125984" footer="0.31496062992125984"/>
  <pageSetup paperSize="9" scale="56" fitToHeight="0" orientation="portrait" verticalDpi="90" r:id="rId2"/>
  <headerFooter scaleWithDoc="0">
    <oddHeader>&amp;R&amp;F</oddHeader>
    <oddFooter>&amp;L&amp;D &amp;T&amp;RPage &amp;P of &amp;N&amp;C&amp;1#&amp;"Calibri"&amp;10&amp;K000000Classification: Confidential</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F00-00001F000000}">
          <x14:formula1>
            <xm:f>RS_ValueSource!F36:F37</xm:f>
          </x14:formula1>
          <xm:sqref>J43</xm:sqref>
        </x14:dataValidation>
        <x14:dataValidation type="decimal" operator="equal" allowBlank="1" showInputMessage="1" showErrorMessage="1" errorTitle="Error" error="One-Year Diversified Total: Net Mean must be equal to Form 311 One-Year Net of reinsurance: Mean" xr:uid="{00000000-0002-0000-0F00-00001B000000}">
          <x14:formula1>
            <xm:f>'311'!F18</xm:f>
          </x14:formula1>
          <xm:sqref>G40</xm:sqref>
        </x14:dataValidation>
        <x14:dataValidation type="decimal" operator="equal" allowBlank="1" showInputMessage="1" showErrorMessage="1" errorTitle="Error" error="One-Year Diversified Total: Net 99.5th must be equal to Form 311 One-Year Net of reinsurance: 99.5th percentile" xr:uid="{00000000-0002-0000-0F00-00001C000000}">
          <x14:formula1>
            <xm:f>'311'!L18</xm:f>
          </x14:formula1>
          <xm:sqref>H40</xm:sqref>
        </x14:dataValidation>
        <x14:dataValidation type="decimal" operator="equal" allowBlank="1" showInputMessage="1" showErrorMessage="1" errorTitle="Error" error="Ultimate Diversified Total: Net Mean must be equal to Form 311 Ultimate Net of reinsurance: Mean" xr:uid="{00000000-0002-0000-0F00-00001D000000}">
          <x14:formula1>
            <xm:f>'311'!F18</xm:f>
          </x14:formula1>
          <xm:sqref>I40</xm:sqref>
        </x14:dataValidation>
        <x14:dataValidation type="decimal" errorStyle="warning" operator="equal" allowBlank="1" showInputMessage="1" showErrorMessage="1" errorTitle="Warning" error="Ultimate Diversified Total: Net 99.5th must be equal to Form 311 Ultimate Net of reinsurance: 99.5th percentile" xr:uid="{00000000-0002-0000-0F00-00001E000000}">
          <x14:formula1>
            <xm:f>'311'!L21</xm:f>
          </x14:formula1>
          <xm:sqref>J40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tabColor rgb="FFFFFF00"/>
    <pageSetUpPr fitToPage="1"/>
  </sheetPr>
  <dimension ref="B1:J43"/>
  <sheetViews>
    <sheetView zoomScale="80" zoomScaleNormal="8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2" width="11.85546875" style="281" customWidth="1"/>
    <col min="3" max="3" width="11.85546875" style="284" customWidth="1"/>
    <col min="4" max="5" width="28" style="280" customWidth="1"/>
    <col min="6" max="6" width="9.7109375" style="280" customWidth="1"/>
    <col min="7" max="8" width="44.28515625" style="280" customWidth="1"/>
    <col min="9" max="9" width="40.7109375" style="280" customWidth="1"/>
    <col min="10" max="16384" width="9.140625" style="279"/>
  </cols>
  <sheetData>
    <row r="1" spans="2:10" x14ac:dyDescent="0.25">
      <c r="B1" s="279"/>
    </row>
    <row r="2" spans="2:10" ht="48" customHeight="1" x14ac:dyDescent="0.25">
      <c r="B2" s="837" t="s">
        <v>2288</v>
      </c>
      <c r="C2" s="837"/>
      <c r="D2" s="837"/>
      <c r="E2" s="837"/>
      <c r="F2" s="837"/>
      <c r="G2" s="837"/>
      <c r="H2" s="837"/>
      <c r="I2" s="837"/>
      <c r="J2" s="837"/>
    </row>
    <row r="3" spans="2:10" ht="32.25" customHeight="1" x14ac:dyDescent="0.25">
      <c r="B3" s="282" t="s">
        <v>1209</v>
      </c>
      <c r="C3" s="282" t="s">
        <v>1210</v>
      </c>
      <c r="D3" s="282" t="s">
        <v>1211</v>
      </c>
      <c r="E3" s="282" t="s">
        <v>986</v>
      </c>
      <c r="F3" s="282" t="s">
        <v>1212</v>
      </c>
      <c r="G3" s="282" t="s">
        <v>1213</v>
      </c>
      <c r="H3" s="642" t="s">
        <v>1375</v>
      </c>
      <c r="I3" s="282" t="s">
        <v>1214</v>
      </c>
      <c r="J3" s="282" t="s">
        <v>1145</v>
      </c>
    </row>
    <row r="4" spans="2:10" ht="34.5" customHeight="1" x14ac:dyDescent="0.25">
      <c r="B4" s="289" t="s">
        <v>2289</v>
      </c>
      <c r="C4" s="289" t="s">
        <v>1377</v>
      </c>
      <c r="D4" s="290" t="s">
        <v>2290</v>
      </c>
      <c r="E4" s="290" t="s">
        <v>1666</v>
      </c>
      <c r="F4" s="289" t="s">
        <v>895</v>
      </c>
      <c r="G4" s="290" t="s">
        <v>2291</v>
      </c>
      <c r="H4" s="290"/>
      <c r="I4" s="372"/>
      <c r="J4" s="711" t="s">
        <v>888</v>
      </c>
    </row>
    <row r="5" spans="2:10" ht="63.75" x14ac:dyDescent="0.25">
      <c r="B5" s="289" t="s">
        <v>2292</v>
      </c>
      <c r="C5" s="289" t="s">
        <v>1377</v>
      </c>
      <c r="D5" s="290" t="s">
        <v>2290</v>
      </c>
      <c r="E5" s="290" t="s">
        <v>2293</v>
      </c>
      <c r="F5" s="289" t="s">
        <v>895</v>
      </c>
      <c r="G5" s="290" t="s">
        <v>2294</v>
      </c>
      <c r="H5" s="290"/>
      <c r="I5" s="372"/>
      <c r="J5" s="711" t="s">
        <v>888</v>
      </c>
    </row>
    <row r="6" spans="2:10" ht="34.5" customHeight="1" x14ac:dyDescent="0.25">
      <c r="B6" s="289" t="s">
        <v>2295</v>
      </c>
      <c r="C6" s="289" t="s">
        <v>1159</v>
      </c>
      <c r="D6" s="290" t="s">
        <v>2296</v>
      </c>
      <c r="E6" s="290" t="s">
        <v>1666</v>
      </c>
      <c r="F6" s="289" t="s">
        <v>895</v>
      </c>
      <c r="G6" s="290" t="s">
        <v>2297</v>
      </c>
      <c r="H6" s="290"/>
      <c r="I6" s="372"/>
      <c r="J6" s="711" t="s">
        <v>888</v>
      </c>
    </row>
    <row r="7" spans="2:10" ht="34.5" customHeight="1" x14ac:dyDescent="0.25">
      <c r="B7" s="289" t="s">
        <v>2298</v>
      </c>
      <c r="C7" s="289" t="s">
        <v>1388</v>
      </c>
      <c r="D7" s="290" t="s">
        <v>2299</v>
      </c>
      <c r="E7" s="290" t="s">
        <v>1666</v>
      </c>
      <c r="F7" s="289" t="s">
        <v>895</v>
      </c>
      <c r="G7" s="290" t="s">
        <v>2300</v>
      </c>
      <c r="H7" s="290"/>
      <c r="I7" s="372"/>
      <c r="J7" s="711" t="s">
        <v>888</v>
      </c>
    </row>
    <row r="8" spans="2:10" ht="63.75" x14ac:dyDescent="0.25">
      <c r="B8" s="289" t="s">
        <v>2301</v>
      </c>
      <c r="C8" s="289" t="s">
        <v>1388</v>
      </c>
      <c r="D8" s="290" t="s">
        <v>2299</v>
      </c>
      <c r="E8" s="290" t="s">
        <v>2302</v>
      </c>
      <c r="F8" s="289" t="s">
        <v>895</v>
      </c>
      <c r="G8" s="290" t="s">
        <v>2303</v>
      </c>
      <c r="H8" s="290"/>
      <c r="I8" s="372"/>
      <c r="J8" s="711" t="s">
        <v>888</v>
      </c>
    </row>
    <row r="9" spans="2:10" ht="34.5" customHeight="1" x14ac:dyDescent="0.25">
      <c r="B9" s="289" t="s">
        <v>2304</v>
      </c>
      <c r="C9" s="289" t="s">
        <v>1161</v>
      </c>
      <c r="D9" s="290" t="s">
        <v>2305</v>
      </c>
      <c r="E9" s="290" t="s">
        <v>1666</v>
      </c>
      <c r="F9" s="289" t="s">
        <v>895</v>
      </c>
      <c r="G9" s="290" t="s">
        <v>2306</v>
      </c>
      <c r="H9" s="290"/>
      <c r="I9" s="372"/>
      <c r="J9" s="711" t="s">
        <v>888</v>
      </c>
    </row>
    <row r="10" spans="2:10" ht="34.5" customHeight="1" x14ac:dyDescent="0.25">
      <c r="B10" s="289" t="s">
        <v>2307</v>
      </c>
      <c r="C10" s="289" t="s">
        <v>1418</v>
      </c>
      <c r="D10" s="290" t="s">
        <v>2308</v>
      </c>
      <c r="E10" s="290" t="s">
        <v>1666</v>
      </c>
      <c r="F10" s="289" t="s">
        <v>895</v>
      </c>
      <c r="G10" s="290" t="s">
        <v>2309</v>
      </c>
      <c r="H10" s="290"/>
      <c r="I10" s="372"/>
      <c r="J10" s="711" t="s">
        <v>888</v>
      </c>
    </row>
    <row r="11" spans="2:10" ht="63.75" x14ac:dyDescent="0.25">
      <c r="B11" s="289" t="s">
        <v>2310</v>
      </c>
      <c r="C11" s="289" t="s">
        <v>1418</v>
      </c>
      <c r="D11" s="290" t="s">
        <v>2308</v>
      </c>
      <c r="E11" s="290" t="s">
        <v>2311</v>
      </c>
      <c r="F11" s="289" t="s">
        <v>895</v>
      </c>
      <c r="G11" s="290" t="s">
        <v>2312</v>
      </c>
      <c r="H11" s="290"/>
      <c r="I11" s="372"/>
      <c r="J11" s="711" t="s">
        <v>888</v>
      </c>
    </row>
    <row r="12" spans="2:10" ht="34.5" customHeight="1" x14ac:dyDescent="0.25">
      <c r="B12" s="289" t="s">
        <v>2313</v>
      </c>
      <c r="C12" s="289" t="s">
        <v>1439</v>
      </c>
      <c r="D12" s="290" t="s">
        <v>2314</v>
      </c>
      <c r="E12" s="290" t="s">
        <v>1666</v>
      </c>
      <c r="F12" s="289" t="s">
        <v>895</v>
      </c>
      <c r="G12" s="290" t="s">
        <v>2315</v>
      </c>
      <c r="H12" s="290"/>
      <c r="I12" s="372"/>
      <c r="J12" s="711" t="s">
        <v>888</v>
      </c>
    </row>
    <row r="13" spans="2:10" ht="48.75" customHeight="1" x14ac:dyDescent="0.25">
      <c r="B13" s="289" t="s">
        <v>2316</v>
      </c>
      <c r="C13" s="289" t="s">
        <v>1167</v>
      </c>
      <c r="D13" s="290" t="s">
        <v>2317</v>
      </c>
      <c r="E13" s="290" t="s">
        <v>2318</v>
      </c>
      <c r="F13" s="289"/>
      <c r="G13" s="290"/>
      <c r="H13" s="290"/>
      <c r="I13" s="372" t="s">
        <v>1399</v>
      </c>
      <c r="J13" s="711" t="s">
        <v>888</v>
      </c>
    </row>
    <row r="14" spans="2:10" ht="48.75" customHeight="1" x14ac:dyDescent="0.25">
      <c r="B14" s="289" t="s">
        <v>2319</v>
      </c>
      <c r="C14" s="289" t="s">
        <v>1723</v>
      </c>
      <c r="D14" s="290" t="s">
        <v>2320</v>
      </c>
      <c r="E14" s="290" t="s">
        <v>1666</v>
      </c>
      <c r="F14" s="289" t="s">
        <v>895</v>
      </c>
      <c r="G14" s="290" t="s">
        <v>2321</v>
      </c>
      <c r="H14" s="290"/>
      <c r="I14" s="372"/>
      <c r="J14" s="711" t="s">
        <v>888</v>
      </c>
    </row>
    <row r="15" spans="2:10" ht="34.5" customHeight="1" x14ac:dyDescent="0.25">
      <c r="B15" s="289" t="s">
        <v>2322</v>
      </c>
      <c r="C15" s="289" t="s">
        <v>1933</v>
      </c>
      <c r="D15" s="290" t="s">
        <v>2323</v>
      </c>
      <c r="E15" s="290" t="s">
        <v>1666</v>
      </c>
      <c r="F15" s="289" t="s">
        <v>895</v>
      </c>
      <c r="G15" s="290" t="s">
        <v>2324</v>
      </c>
      <c r="H15" s="290"/>
      <c r="I15" s="372"/>
      <c r="J15" s="711" t="s">
        <v>888</v>
      </c>
    </row>
    <row r="16" spans="2:10" ht="45" customHeight="1" x14ac:dyDescent="0.25">
      <c r="B16" s="289" t="s">
        <v>2325</v>
      </c>
      <c r="C16" s="289" t="s">
        <v>2326</v>
      </c>
      <c r="D16" s="290" t="s">
        <v>2327</v>
      </c>
      <c r="E16" s="290" t="s">
        <v>1666</v>
      </c>
      <c r="F16" s="289" t="s">
        <v>895</v>
      </c>
      <c r="G16" s="290" t="s">
        <v>2328</v>
      </c>
      <c r="H16" s="290"/>
      <c r="I16" s="372"/>
      <c r="J16" s="711" t="s">
        <v>888</v>
      </c>
    </row>
    <row r="17" spans="2:10" ht="34.5" customHeight="1" x14ac:dyDescent="0.25">
      <c r="B17" s="289" t="s">
        <v>2329</v>
      </c>
      <c r="C17" s="289" t="s">
        <v>2330</v>
      </c>
      <c r="D17" s="290" t="s">
        <v>2331</v>
      </c>
      <c r="E17" s="290" t="s">
        <v>1666</v>
      </c>
      <c r="F17" s="289" t="s">
        <v>895</v>
      </c>
      <c r="G17" s="290" t="s">
        <v>2332</v>
      </c>
      <c r="H17" s="290"/>
      <c r="I17" s="372"/>
      <c r="J17" s="711" t="s">
        <v>888</v>
      </c>
    </row>
    <row r="18" spans="2:10" ht="45" customHeight="1" x14ac:dyDescent="0.25">
      <c r="B18" s="289" t="s">
        <v>2333</v>
      </c>
      <c r="C18" s="289" t="s">
        <v>2334</v>
      </c>
      <c r="D18" s="290" t="s">
        <v>2335</v>
      </c>
      <c r="E18" s="290" t="s">
        <v>2336</v>
      </c>
      <c r="F18" s="289" t="s">
        <v>895</v>
      </c>
      <c r="G18" s="290" t="s">
        <v>2337</v>
      </c>
      <c r="H18" s="290"/>
      <c r="I18" s="372"/>
      <c r="J18" s="711" t="s">
        <v>888</v>
      </c>
    </row>
    <row r="19" spans="2:10" ht="38.25" x14ac:dyDescent="0.25">
      <c r="B19" s="289" t="s">
        <v>2338</v>
      </c>
      <c r="C19" s="289" t="s">
        <v>2339</v>
      </c>
      <c r="D19" s="290" t="s">
        <v>2340</v>
      </c>
      <c r="E19" s="290" t="s">
        <v>2341</v>
      </c>
      <c r="F19" s="289" t="s">
        <v>893</v>
      </c>
      <c r="G19" s="290" t="s">
        <v>2342</v>
      </c>
      <c r="H19" s="290" t="s">
        <v>2343</v>
      </c>
      <c r="I19" s="372"/>
      <c r="J19" s="711" t="s">
        <v>888</v>
      </c>
    </row>
    <row r="20" spans="2:10" ht="75" customHeight="1" x14ac:dyDescent="0.25">
      <c r="B20" s="289" t="s">
        <v>2344</v>
      </c>
      <c r="C20" s="289" t="s">
        <v>1508</v>
      </c>
      <c r="D20" s="290" t="s">
        <v>2345</v>
      </c>
      <c r="E20" s="290" t="s">
        <v>2346</v>
      </c>
      <c r="F20" s="289" t="s">
        <v>895</v>
      </c>
      <c r="G20" s="290" t="s">
        <v>2347</v>
      </c>
      <c r="H20" s="290" t="s">
        <v>1512</v>
      </c>
      <c r="I20" s="373" t="s">
        <v>1426</v>
      </c>
      <c r="J20" s="711" t="s">
        <v>888</v>
      </c>
    </row>
    <row r="21" spans="2:10" ht="75" customHeight="1" x14ac:dyDescent="0.25">
      <c r="B21" s="289" t="s">
        <v>2348</v>
      </c>
      <c r="C21" s="289" t="s">
        <v>1508</v>
      </c>
      <c r="D21" s="290" t="s">
        <v>2345</v>
      </c>
      <c r="E21" s="290" t="s">
        <v>1510</v>
      </c>
      <c r="F21" s="289" t="s">
        <v>893</v>
      </c>
      <c r="G21" s="290" t="s">
        <v>2349</v>
      </c>
      <c r="H21" s="290" t="s">
        <v>1512</v>
      </c>
      <c r="I21" s="372"/>
      <c r="J21" s="711" t="s">
        <v>888</v>
      </c>
    </row>
    <row r="22" spans="2:10" ht="49.5" customHeight="1" x14ac:dyDescent="0.25">
      <c r="B22" s="289" t="s">
        <v>2350</v>
      </c>
      <c r="C22" s="289" t="s">
        <v>1528</v>
      </c>
      <c r="D22" s="290" t="s">
        <v>2351</v>
      </c>
      <c r="E22" s="290" t="s">
        <v>1666</v>
      </c>
      <c r="F22" s="289" t="s">
        <v>895</v>
      </c>
      <c r="G22" s="290" t="s">
        <v>2352</v>
      </c>
      <c r="H22" s="290"/>
      <c r="I22" s="372"/>
      <c r="J22" s="711" t="s">
        <v>888</v>
      </c>
    </row>
    <row r="23" spans="2:10" ht="34.5" customHeight="1" x14ac:dyDescent="0.25">
      <c r="B23" s="289" t="s">
        <v>2353</v>
      </c>
      <c r="C23" s="289" t="s">
        <v>1537</v>
      </c>
      <c r="D23" s="290" t="s">
        <v>2354</v>
      </c>
      <c r="E23" s="290" t="s">
        <v>1666</v>
      </c>
      <c r="F23" s="289" t="s">
        <v>895</v>
      </c>
      <c r="G23" s="290" t="s">
        <v>2355</v>
      </c>
      <c r="H23" s="290"/>
      <c r="I23" s="372"/>
      <c r="J23" s="711" t="s">
        <v>888</v>
      </c>
    </row>
    <row r="24" spans="2:10" ht="49.5" customHeight="1" x14ac:dyDescent="0.25">
      <c r="B24" s="289" t="s">
        <v>2356</v>
      </c>
      <c r="C24" s="289" t="s">
        <v>1546</v>
      </c>
      <c r="D24" s="290" t="s">
        <v>2357</v>
      </c>
      <c r="E24" s="290" t="s">
        <v>1666</v>
      </c>
      <c r="F24" s="289" t="s">
        <v>895</v>
      </c>
      <c r="G24" s="290" t="s">
        <v>2358</v>
      </c>
      <c r="H24" s="290"/>
      <c r="I24" s="372"/>
      <c r="J24" s="711" t="s">
        <v>888</v>
      </c>
    </row>
    <row r="25" spans="2:10" ht="39" customHeight="1" x14ac:dyDescent="0.25">
      <c r="B25" s="289" t="s">
        <v>2359</v>
      </c>
      <c r="C25" s="289" t="s">
        <v>1555</v>
      </c>
      <c r="D25" s="290" t="s">
        <v>2360</v>
      </c>
      <c r="E25" s="290" t="s">
        <v>1666</v>
      </c>
      <c r="F25" s="289" t="s">
        <v>895</v>
      </c>
      <c r="G25" s="290" t="s">
        <v>2361</v>
      </c>
      <c r="H25" s="290"/>
      <c r="I25" s="372"/>
      <c r="J25" s="711" t="s">
        <v>888</v>
      </c>
    </row>
    <row r="26" spans="2:10" ht="45" customHeight="1" x14ac:dyDescent="0.25">
      <c r="B26" s="289" t="s">
        <v>2362</v>
      </c>
      <c r="C26" s="289" t="s">
        <v>1573</v>
      </c>
      <c r="D26" s="290" t="s">
        <v>2363</v>
      </c>
      <c r="E26" s="290" t="s">
        <v>2364</v>
      </c>
      <c r="F26" s="289" t="s">
        <v>893</v>
      </c>
      <c r="G26" s="290" t="s">
        <v>2365</v>
      </c>
      <c r="H26" s="290"/>
      <c r="I26" s="372"/>
      <c r="J26" s="711" t="s">
        <v>888</v>
      </c>
    </row>
    <row r="27" spans="2:10" ht="45" customHeight="1" x14ac:dyDescent="0.25">
      <c r="B27" s="289" t="s">
        <v>2366</v>
      </c>
      <c r="C27" s="289" t="s">
        <v>1582</v>
      </c>
      <c r="D27" s="290" t="s">
        <v>2367</v>
      </c>
      <c r="E27" s="290" t="s">
        <v>2368</v>
      </c>
      <c r="F27" s="289" t="s">
        <v>893</v>
      </c>
      <c r="G27" s="290" t="s">
        <v>2369</v>
      </c>
      <c r="H27" s="290" t="s">
        <v>2370</v>
      </c>
      <c r="I27" s="372"/>
      <c r="J27" s="711" t="s">
        <v>888</v>
      </c>
    </row>
    <row r="28" spans="2:10" ht="47.25" customHeight="1" x14ac:dyDescent="0.25">
      <c r="B28" s="289" t="s">
        <v>2371</v>
      </c>
      <c r="C28" s="289" t="s">
        <v>1732</v>
      </c>
      <c r="D28" s="290" t="s">
        <v>2372</v>
      </c>
      <c r="E28" s="290" t="s">
        <v>1666</v>
      </c>
      <c r="F28" s="289" t="s">
        <v>895</v>
      </c>
      <c r="G28" s="290" t="s">
        <v>2373</v>
      </c>
      <c r="H28" s="290"/>
      <c r="I28" s="372"/>
      <c r="J28" s="711" t="s">
        <v>888</v>
      </c>
    </row>
    <row r="29" spans="2:10" ht="34.5" customHeight="1" x14ac:dyDescent="0.25">
      <c r="B29" s="289" t="s">
        <v>2374</v>
      </c>
      <c r="C29" s="289" t="s">
        <v>1954</v>
      </c>
      <c r="D29" s="290" t="s">
        <v>2375</v>
      </c>
      <c r="E29" s="290" t="s">
        <v>1666</v>
      </c>
      <c r="F29" s="289" t="s">
        <v>895</v>
      </c>
      <c r="G29" s="290" t="s">
        <v>2376</v>
      </c>
      <c r="H29" s="290"/>
      <c r="I29" s="372"/>
      <c r="J29" s="711" t="s">
        <v>888</v>
      </c>
    </row>
    <row r="30" spans="2:10" ht="46.5" customHeight="1" x14ac:dyDescent="0.25">
      <c r="B30" s="289" t="s">
        <v>2377</v>
      </c>
      <c r="C30" s="289" t="s">
        <v>2378</v>
      </c>
      <c r="D30" s="290" t="s">
        <v>2379</v>
      </c>
      <c r="E30" s="290" t="s">
        <v>1666</v>
      </c>
      <c r="F30" s="289" t="s">
        <v>895</v>
      </c>
      <c r="G30" s="290" t="s">
        <v>2380</v>
      </c>
      <c r="H30" s="290"/>
      <c r="I30" s="372"/>
      <c r="J30" s="711" t="s">
        <v>888</v>
      </c>
    </row>
    <row r="31" spans="2:10" ht="34.5" customHeight="1" x14ac:dyDescent="0.25">
      <c r="B31" s="289" t="s">
        <v>2381</v>
      </c>
      <c r="C31" s="289" t="s">
        <v>2382</v>
      </c>
      <c r="D31" s="290" t="s">
        <v>2383</v>
      </c>
      <c r="E31" s="290" t="s">
        <v>1666</v>
      </c>
      <c r="F31" s="289" t="s">
        <v>895</v>
      </c>
      <c r="G31" s="290" t="s">
        <v>2384</v>
      </c>
      <c r="H31" s="290"/>
      <c r="I31" s="372"/>
      <c r="J31" s="711" t="s">
        <v>888</v>
      </c>
    </row>
    <row r="32" spans="2:10" ht="38.25" x14ac:dyDescent="0.25">
      <c r="B32" s="289" t="s">
        <v>2385</v>
      </c>
      <c r="C32" s="289" t="s">
        <v>2386</v>
      </c>
      <c r="D32" s="290" t="s">
        <v>2387</v>
      </c>
      <c r="E32" s="290" t="s">
        <v>2388</v>
      </c>
      <c r="F32" s="289" t="s">
        <v>895</v>
      </c>
      <c r="G32" s="290" t="s">
        <v>2389</v>
      </c>
      <c r="H32" s="290"/>
      <c r="I32" s="372"/>
      <c r="J32" s="711" t="s">
        <v>888</v>
      </c>
    </row>
    <row r="33" spans="2:10" ht="34.5" customHeight="1" x14ac:dyDescent="0.25">
      <c r="B33" s="289" t="s">
        <v>2390</v>
      </c>
      <c r="C33" s="289" t="s">
        <v>2391</v>
      </c>
      <c r="D33" s="290" t="s">
        <v>2392</v>
      </c>
      <c r="E33" s="290" t="s">
        <v>2393</v>
      </c>
      <c r="F33" s="289" t="s">
        <v>893</v>
      </c>
      <c r="G33" s="290" t="s">
        <v>2394</v>
      </c>
      <c r="H33" s="290" t="s">
        <v>2395</v>
      </c>
      <c r="I33" s="372"/>
      <c r="J33" s="711" t="s">
        <v>888</v>
      </c>
    </row>
    <row r="34" spans="2:10" ht="60.75" customHeight="1" x14ac:dyDescent="0.25">
      <c r="B34" s="289" t="s">
        <v>2396</v>
      </c>
      <c r="C34" s="289" t="s">
        <v>1591</v>
      </c>
      <c r="D34" s="290" t="s">
        <v>2397</v>
      </c>
      <c r="E34" s="290" t="s">
        <v>2398</v>
      </c>
      <c r="F34" s="289" t="s">
        <v>895</v>
      </c>
      <c r="G34" s="290" t="s">
        <v>2399</v>
      </c>
      <c r="H34" s="290" t="s">
        <v>2400</v>
      </c>
      <c r="I34" s="373" t="s">
        <v>1426</v>
      </c>
      <c r="J34" s="711" t="s">
        <v>888</v>
      </c>
    </row>
    <row r="35" spans="2:10" ht="77.25" customHeight="1" x14ac:dyDescent="0.25">
      <c r="B35" s="289" t="s">
        <v>2401</v>
      </c>
      <c r="C35" s="289" t="s">
        <v>1591</v>
      </c>
      <c r="D35" s="290" t="s">
        <v>2397</v>
      </c>
      <c r="E35" s="290" t="s">
        <v>2402</v>
      </c>
      <c r="F35" s="289" t="s">
        <v>893</v>
      </c>
      <c r="G35" s="290" t="s">
        <v>2403</v>
      </c>
      <c r="H35" s="290" t="s">
        <v>2400</v>
      </c>
      <c r="I35" s="372"/>
      <c r="J35" s="711" t="s">
        <v>888</v>
      </c>
    </row>
    <row r="36" spans="2:10" ht="46.5" customHeight="1" x14ac:dyDescent="0.25">
      <c r="B36" s="289" t="s">
        <v>2404</v>
      </c>
      <c r="C36" s="289" t="s">
        <v>2405</v>
      </c>
      <c r="D36" s="290" t="s">
        <v>2406</v>
      </c>
      <c r="E36" s="290" t="s">
        <v>1666</v>
      </c>
      <c r="F36" s="289" t="s">
        <v>895</v>
      </c>
      <c r="G36" s="290" t="s">
        <v>2407</v>
      </c>
      <c r="H36" s="290"/>
      <c r="I36" s="372"/>
      <c r="J36" s="711" t="s">
        <v>888</v>
      </c>
    </row>
    <row r="37" spans="2:10" ht="34.5" customHeight="1" x14ac:dyDescent="0.25">
      <c r="B37" s="289" t="s">
        <v>2408</v>
      </c>
      <c r="C37" s="289" t="s">
        <v>2409</v>
      </c>
      <c r="D37" s="290" t="s">
        <v>2410</v>
      </c>
      <c r="E37" s="290" t="s">
        <v>1666</v>
      </c>
      <c r="F37" s="289" t="s">
        <v>895</v>
      </c>
      <c r="G37" s="290" t="s">
        <v>2411</v>
      </c>
      <c r="H37" s="290"/>
      <c r="I37" s="372"/>
      <c r="J37" s="711" t="s">
        <v>888</v>
      </c>
    </row>
    <row r="38" spans="2:10" ht="38.25" x14ac:dyDescent="0.25">
      <c r="B38" s="289" t="s">
        <v>2412</v>
      </c>
      <c r="C38" s="289" t="s">
        <v>1601</v>
      </c>
      <c r="D38" s="290" t="s">
        <v>2413</v>
      </c>
      <c r="E38" s="290" t="s">
        <v>1666</v>
      </c>
      <c r="F38" s="289" t="s">
        <v>895</v>
      </c>
      <c r="G38" s="290" t="s">
        <v>2414</v>
      </c>
      <c r="H38" s="290"/>
      <c r="I38" s="372"/>
      <c r="J38" s="711" t="s">
        <v>888</v>
      </c>
    </row>
    <row r="39" spans="2:10" ht="34.5" customHeight="1" x14ac:dyDescent="0.25">
      <c r="B39" s="289" t="s">
        <v>2415</v>
      </c>
      <c r="C39" s="289" t="s">
        <v>2416</v>
      </c>
      <c r="D39" s="290" t="s">
        <v>2417</v>
      </c>
      <c r="E39" s="290" t="s">
        <v>1666</v>
      </c>
      <c r="F39" s="289" t="s">
        <v>895</v>
      </c>
      <c r="G39" s="290" t="s">
        <v>2418</v>
      </c>
      <c r="H39" s="290"/>
      <c r="I39" s="372"/>
      <c r="J39" s="711" t="s">
        <v>888</v>
      </c>
    </row>
    <row r="40" spans="2:10" ht="38.25" x14ac:dyDescent="0.25">
      <c r="B40" s="289" t="s">
        <v>2419</v>
      </c>
      <c r="C40" s="289" t="s">
        <v>1611</v>
      </c>
      <c r="D40" s="290" t="s">
        <v>2420</v>
      </c>
      <c r="E40" s="290" t="s">
        <v>2364</v>
      </c>
      <c r="F40" s="289" t="s">
        <v>893</v>
      </c>
      <c r="G40" s="290" t="s">
        <v>2421</v>
      </c>
      <c r="H40" s="290"/>
      <c r="I40" s="372"/>
      <c r="J40" s="711" t="s">
        <v>888</v>
      </c>
    </row>
    <row r="41" spans="2:10" ht="45" customHeight="1" x14ac:dyDescent="0.25">
      <c r="B41" s="289" t="s">
        <v>2422</v>
      </c>
      <c r="C41" s="289" t="s">
        <v>1621</v>
      </c>
      <c r="D41" s="290" t="s">
        <v>2423</v>
      </c>
      <c r="E41" s="290" t="s">
        <v>2424</v>
      </c>
      <c r="F41" s="289" t="s">
        <v>893</v>
      </c>
      <c r="G41" s="290" t="s">
        <v>2425</v>
      </c>
      <c r="H41" s="290" t="s">
        <v>2426</v>
      </c>
      <c r="I41" s="372"/>
      <c r="J41" s="711" t="s">
        <v>888</v>
      </c>
    </row>
    <row r="42" spans="2:10" ht="45" customHeight="1" x14ac:dyDescent="0.25">
      <c r="B42" s="289" t="s">
        <v>2427</v>
      </c>
      <c r="C42" s="289" t="s">
        <v>2428</v>
      </c>
      <c r="D42" s="290" t="s">
        <v>2429</v>
      </c>
      <c r="E42" s="290" t="s">
        <v>2430</v>
      </c>
      <c r="F42" s="289" t="s">
        <v>895</v>
      </c>
      <c r="G42" s="290" t="s">
        <v>2431</v>
      </c>
      <c r="H42" s="290"/>
      <c r="I42" s="372"/>
      <c r="J42" s="711" t="s">
        <v>888</v>
      </c>
    </row>
    <row r="43" spans="2:10" ht="67.5" customHeight="1" x14ac:dyDescent="0.25">
      <c r="B43" s="289" t="s">
        <v>2432</v>
      </c>
      <c r="C43" s="289" t="s">
        <v>2428</v>
      </c>
      <c r="D43" s="290" t="s">
        <v>2433</v>
      </c>
      <c r="E43" s="290" t="s">
        <v>2434</v>
      </c>
      <c r="F43" s="289" t="s">
        <v>1219</v>
      </c>
      <c r="G43" s="290" t="s">
        <v>2435</v>
      </c>
      <c r="H43" s="290"/>
      <c r="I43" s="373" t="s">
        <v>1254</v>
      </c>
      <c r="J43" s="711" t="s">
        <v>891</v>
      </c>
    </row>
  </sheetData>
  <mergeCells count="1">
    <mergeCell ref="B2:J2"/>
  </mergeCells>
  <conditionalFormatting sqref="F1 F44:F65489">
    <cfRule type="cellIs" dxfId="784" priority="33" stopIfTrue="1" operator="equal">
      <formula>"Validation"</formula>
    </cfRule>
  </conditionalFormatting>
  <conditionalFormatting sqref="G3">
    <cfRule type="cellIs" dxfId="783" priority="29" stopIfTrue="1" operator="equal">
      <formula>"Validation"</formula>
    </cfRule>
    <cfRule type="cellIs" dxfId="782" priority="30" stopIfTrue="1" operator="equal">
      <formula>"Validation"</formula>
    </cfRule>
  </conditionalFormatting>
  <conditionalFormatting sqref="B3:B42 C5:I18 C4:G4 I4 C22:I26 C19:G21 I19:I21 C28:I32 C27:G27 I27 C36:I40 C33:G35 I33:I35 C42:I42 C41:G41 I41 B44:I988">
    <cfRule type="expression" dxfId="781" priority="19">
      <formula>OR($J3="New",$J3="Updated")</formula>
    </cfRule>
  </conditionalFormatting>
  <conditionalFormatting sqref="F4:F42 F44:F988">
    <cfRule type="cellIs" dxfId="780" priority="15" stopIfTrue="1" operator="equal">
      <formula>"Validation"</formula>
    </cfRule>
    <cfRule type="cellIs" dxfId="779" priority="16" operator="equal">
      <formula>"Pre-populated"</formula>
    </cfRule>
  </conditionalFormatting>
  <conditionalFormatting sqref="J4:J42 J44:J988">
    <cfRule type="cellIs" dxfId="778" priority="17" operator="equal">
      <formula>"Updated"</formula>
    </cfRule>
    <cfRule type="cellIs" dxfId="777" priority="18" operator="equal">
      <formula>"New"</formula>
    </cfRule>
  </conditionalFormatting>
  <conditionalFormatting sqref="B1">
    <cfRule type="expression" dxfId="776" priority="14">
      <formula>OR($J1="New",$J1="Updated")</formula>
    </cfRule>
  </conditionalFormatting>
  <conditionalFormatting sqref="H3:H4">
    <cfRule type="expression" dxfId="775" priority="13">
      <formula>OR($J3="New",$J3="Updated")</formula>
    </cfRule>
  </conditionalFormatting>
  <conditionalFormatting sqref="H19">
    <cfRule type="expression" dxfId="774" priority="12">
      <formula>OR($J19="New",$J19="Updated")</formula>
    </cfRule>
  </conditionalFormatting>
  <conditionalFormatting sqref="H20:H21">
    <cfRule type="expression" dxfId="773" priority="11">
      <formula>OR($J20="New",$J20="Updated")</formula>
    </cfRule>
  </conditionalFormatting>
  <conditionalFormatting sqref="H27">
    <cfRule type="expression" dxfId="772" priority="10">
      <formula>OR($J27="New",$J27="Updated")</formula>
    </cfRule>
  </conditionalFormatting>
  <conditionalFormatting sqref="H33">
    <cfRule type="expression" dxfId="771" priority="9">
      <formula>OR($J33="New",$J33="Updated")</formula>
    </cfRule>
  </conditionalFormatting>
  <conditionalFormatting sqref="H34">
    <cfRule type="expression" dxfId="770" priority="8">
      <formula>OR($J34="New",$J34="Updated")</formula>
    </cfRule>
  </conditionalFormatting>
  <conditionalFormatting sqref="H35">
    <cfRule type="expression" dxfId="769" priority="7">
      <formula>OR($J35="New",$J35="Updated")</formula>
    </cfRule>
  </conditionalFormatting>
  <conditionalFormatting sqref="H41">
    <cfRule type="expression" dxfId="768" priority="6">
      <formula>OR($J41="New",$J41="Updated")</formula>
    </cfRule>
  </conditionalFormatting>
  <conditionalFormatting sqref="B43:I43">
    <cfRule type="expression" dxfId="767" priority="5">
      <formula>OR($J43="New",$J43="Updated")</formula>
    </cfRule>
  </conditionalFormatting>
  <conditionalFormatting sqref="F43">
    <cfRule type="cellIs" dxfId="766" priority="1" stopIfTrue="1" operator="equal">
      <formula>"Validation"</formula>
    </cfRule>
    <cfRule type="cellIs" dxfId="765" priority="2" operator="equal">
      <formula>"Pre-populated"</formula>
    </cfRule>
  </conditionalFormatting>
  <conditionalFormatting sqref="J43">
    <cfRule type="cellIs" dxfId="764" priority="3" operator="equal">
      <formula>"Updated"</formula>
    </cfRule>
    <cfRule type="cellIs" dxfId="763" priority="4" operator="equal">
      <formula>"New"</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0744275-A426-4694-8218-8572993C91E4}">
          <x14:formula1>
            <xm:f>RS_ValueSource!$E$41:$E$43</xm:f>
          </x14:formula1>
          <xm:sqref>F4:F42</xm:sqref>
        </x14:dataValidation>
        <x14:dataValidation type="list" allowBlank="1" showInputMessage="1" showErrorMessage="1" xr:uid="{703C30E2-495C-45C3-9866-2C387E54E824}">
          <x14:formula1>
            <xm:f>RS_ValueSource!$E$38:$E$40</xm:f>
          </x14:formula1>
          <xm:sqref>J4:J43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696969"/>
  </sheetPr>
  <dimension ref="A1:G58"/>
  <sheetViews>
    <sheetView workbookViewId="0">
      <pane ySplit="1" topLeftCell="A26" activePane="bottomLeft" state="frozen"/>
      <selection pane="bottomLeft" activeCell="E53" sqref="E53:E58"/>
    </sheetView>
  </sheetViews>
  <sheetFormatPr defaultRowHeight="12.75" x14ac:dyDescent="0.2"/>
  <cols>
    <col min="6" max="6" width="10" customWidth="1"/>
  </cols>
  <sheetData>
    <row r="1" spans="1:7" s="370" customFormat="1" ht="30" x14ac:dyDescent="0.2">
      <c r="A1" s="709" t="s">
        <v>842</v>
      </c>
      <c r="B1" s="709" t="s">
        <v>843</v>
      </c>
      <c r="C1" s="709" t="s">
        <v>844</v>
      </c>
      <c r="D1" s="709" t="s">
        <v>845</v>
      </c>
      <c r="E1" s="709" t="s">
        <v>846</v>
      </c>
      <c r="F1" s="709" t="s">
        <v>847</v>
      </c>
      <c r="G1" s="709" t="s">
        <v>848</v>
      </c>
    </row>
    <row r="2" spans="1:7" ht="15" x14ac:dyDescent="0.25">
      <c r="A2" s="710" t="s">
        <v>38</v>
      </c>
      <c r="B2" s="710" t="s">
        <v>849</v>
      </c>
      <c r="C2" s="710" t="s">
        <v>19</v>
      </c>
      <c r="D2" s="710" t="s">
        <v>35</v>
      </c>
      <c r="E2" s="710" t="s">
        <v>35</v>
      </c>
      <c r="F2" s="710" t="s">
        <v>850</v>
      </c>
      <c r="G2" s="710" t="s">
        <v>851</v>
      </c>
    </row>
    <row r="3" spans="1:7" ht="15" x14ac:dyDescent="0.25">
      <c r="E3" s="710" t="s">
        <v>32</v>
      </c>
      <c r="F3" s="710" t="s">
        <v>852</v>
      </c>
    </row>
    <row r="4" spans="1:7" ht="15" x14ac:dyDescent="0.25">
      <c r="A4" s="710" t="s">
        <v>43</v>
      </c>
      <c r="B4" s="710" t="s">
        <v>16</v>
      </c>
      <c r="C4" s="710" t="s">
        <v>19</v>
      </c>
      <c r="D4" s="710" t="s">
        <v>35</v>
      </c>
    </row>
    <row r="5" spans="1:7" ht="15" x14ac:dyDescent="0.25">
      <c r="A5" s="710" t="s">
        <v>787</v>
      </c>
      <c r="B5" s="710" t="s">
        <v>849</v>
      </c>
      <c r="C5" s="710" t="s">
        <v>19</v>
      </c>
      <c r="D5" s="710"/>
      <c r="E5" s="710" t="s">
        <v>853</v>
      </c>
      <c r="F5" s="710" t="s">
        <v>853</v>
      </c>
      <c r="G5" s="710" t="s">
        <v>854</v>
      </c>
    </row>
    <row r="6" spans="1:7" ht="15" x14ac:dyDescent="0.25">
      <c r="E6" s="710" t="s">
        <v>855</v>
      </c>
      <c r="F6" s="710" t="s">
        <v>855</v>
      </c>
    </row>
    <row r="7" spans="1:7" ht="15" x14ac:dyDescent="0.25">
      <c r="E7" s="710" t="s">
        <v>856</v>
      </c>
      <c r="F7" s="710" t="s">
        <v>856</v>
      </c>
    </row>
    <row r="8" spans="1:7" ht="15" x14ac:dyDescent="0.25">
      <c r="E8" s="710" t="s">
        <v>857</v>
      </c>
      <c r="F8" s="710" t="s">
        <v>857</v>
      </c>
    </row>
    <row r="9" spans="1:7" ht="15" x14ac:dyDescent="0.25">
      <c r="E9" s="710" t="s">
        <v>858</v>
      </c>
      <c r="F9" s="710" t="s">
        <v>858</v>
      </c>
    </row>
    <row r="10" spans="1:7" ht="15" x14ac:dyDescent="0.25">
      <c r="E10" s="710" t="s">
        <v>859</v>
      </c>
      <c r="F10" s="710" t="s">
        <v>859</v>
      </c>
    </row>
    <row r="11" spans="1:7" ht="15" x14ac:dyDescent="0.25">
      <c r="E11" s="710" t="s">
        <v>860</v>
      </c>
      <c r="F11" s="710" t="s">
        <v>860</v>
      </c>
    </row>
    <row r="12" spans="1:7" ht="15" x14ac:dyDescent="0.25">
      <c r="E12" s="710" t="s">
        <v>861</v>
      </c>
      <c r="F12" s="710" t="s">
        <v>861</v>
      </c>
    </row>
    <row r="13" spans="1:7" ht="15" x14ac:dyDescent="0.25">
      <c r="E13" s="710" t="s">
        <v>862</v>
      </c>
      <c r="F13" s="710" t="s">
        <v>862</v>
      </c>
    </row>
    <row r="14" spans="1:7" ht="15" x14ac:dyDescent="0.25">
      <c r="E14" s="710" t="s">
        <v>863</v>
      </c>
      <c r="F14" s="710" t="s">
        <v>863</v>
      </c>
    </row>
    <row r="15" spans="1:7" ht="15" x14ac:dyDescent="0.25">
      <c r="E15" s="710" t="s">
        <v>864</v>
      </c>
      <c r="F15" s="710" t="s">
        <v>864</v>
      </c>
    </row>
    <row r="16" spans="1:7" ht="15" x14ac:dyDescent="0.25">
      <c r="E16" s="710" t="s">
        <v>865</v>
      </c>
      <c r="F16" s="710" t="s">
        <v>865</v>
      </c>
    </row>
    <row r="17" spans="1:7" ht="15" x14ac:dyDescent="0.25">
      <c r="E17" s="710" t="s">
        <v>866</v>
      </c>
      <c r="F17" s="710" t="s">
        <v>866</v>
      </c>
    </row>
    <row r="18" spans="1:7" ht="15" x14ac:dyDescent="0.25">
      <c r="E18" s="710" t="s">
        <v>867</v>
      </c>
      <c r="F18" s="710" t="s">
        <v>867</v>
      </c>
    </row>
    <row r="19" spans="1:7" ht="15" x14ac:dyDescent="0.25">
      <c r="E19" s="710" t="s">
        <v>868</v>
      </c>
      <c r="F19" s="710" t="s">
        <v>868</v>
      </c>
    </row>
    <row r="20" spans="1:7" ht="15" x14ac:dyDescent="0.25">
      <c r="E20" s="710" t="s">
        <v>869</v>
      </c>
      <c r="F20" s="710" t="s">
        <v>869</v>
      </c>
    </row>
    <row r="21" spans="1:7" ht="15" x14ac:dyDescent="0.25">
      <c r="E21" s="710" t="s">
        <v>870</v>
      </c>
      <c r="F21" s="710" t="s">
        <v>870</v>
      </c>
    </row>
    <row r="22" spans="1:7" ht="15" x14ac:dyDescent="0.25">
      <c r="E22" s="710" t="s">
        <v>871</v>
      </c>
      <c r="F22" s="710" t="s">
        <v>871</v>
      </c>
    </row>
    <row r="23" spans="1:7" ht="15" x14ac:dyDescent="0.25">
      <c r="E23" s="710" t="s">
        <v>872</v>
      </c>
      <c r="F23" s="710" t="s">
        <v>872</v>
      </c>
    </row>
    <row r="24" spans="1:7" ht="15" x14ac:dyDescent="0.25">
      <c r="E24" s="710" t="s">
        <v>873</v>
      </c>
      <c r="F24" s="710" t="s">
        <v>873</v>
      </c>
    </row>
    <row r="25" spans="1:7" ht="15" x14ac:dyDescent="0.25">
      <c r="E25" s="710" t="s">
        <v>874</v>
      </c>
      <c r="F25" s="710" t="s">
        <v>874</v>
      </c>
    </row>
    <row r="26" spans="1:7" ht="15" x14ac:dyDescent="0.25">
      <c r="E26" s="710" t="s">
        <v>875</v>
      </c>
      <c r="F26" s="710" t="s">
        <v>875</v>
      </c>
    </row>
    <row r="27" spans="1:7" ht="15" x14ac:dyDescent="0.25">
      <c r="E27" s="710" t="s">
        <v>876</v>
      </c>
      <c r="F27" s="710" t="s">
        <v>876</v>
      </c>
    </row>
    <row r="28" spans="1:7" ht="15" x14ac:dyDescent="0.25">
      <c r="E28" s="710" t="s">
        <v>877</v>
      </c>
      <c r="F28" s="710" t="s">
        <v>877</v>
      </c>
    </row>
    <row r="29" spans="1:7" ht="15" x14ac:dyDescent="0.25">
      <c r="E29" s="710" t="s">
        <v>878</v>
      </c>
      <c r="F29" s="710" t="s">
        <v>878</v>
      </c>
    </row>
    <row r="30" spans="1:7" ht="15" x14ac:dyDescent="0.25">
      <c r="E30" s="710" t="s">
        <v>879</v>
      </c>
      <c r="F30" s="710" t="s">
        <v>879</v>
      </c>
    </row>
    <row r="31" spans="1:7" ht="15" x14ac:dyDescent="0.25">
      <c r="A31" s="710" t="s">
        <v>45</v>
      </c>
      <c r="B31" s="710" t="s">
        <v>16</v>
      </c>
      <c r="C31" s="710" t="s">
        <v>19</v>
      </c>
      <c r="D31" s="710" t="s">
        <v>35</v>
      </c>
    </row>
    <row r="32" spans="1:7" ht="15" x14ac:dyDescent="0.25">
      <c r="A32" s="710" t="s">
        <v>33</v>
      </c>
      <c r="B32" s="710" t="s">
        <v>849</v>
      </c>
      <c r="C32" s="710" t="s">
        <v>19</v>
      </c>
      <c r="D32" s="710" t="s">
        <v>32</v>
      </c>
      <c r="E32" s="710" t="s">
        <v>35</v>
      </c>
      <c r="F32" s="710" t="s">
        <v>880</v>
      </c>
      <c r="G32" s="710" t="s">
        <v>881</v>
      </c>
    </row>
    <row r="33" spans="1:7" ht="15" x14ac:dyDescent="0.25">
      <c r="E33" s="710" t="s">
        <v>32</v>
      </c>
      <c r="F33" s="710" t="s">
        <v>882</v>
      </c>
    </row>
    <row r="34" spans="1:7" ht="15" x14ac:dyDescent="0.25">
      <c r="A34" s="710" t="s">
        <v>36</v>
      </c>
      <c r="B34" s="710" t="s">
        <v>849</v>
      </c>
      <c r="C34" s="710" t="s">
        <v>19</v>
      </c>
      <c r="D34" s="710" t="s">
        <v>35</v>
      </c>
      <c r="E34" s="710" t="s">
        <v>35</v>
      </c>
      <c r="F34" s="710" t="s">
        <v>883</v>
      </c>
      <c r="G34" s="710" t="s">
        <v>884</v>
      </c>
    </row>
    <row r="35" spans="1:7" ht="15" x14ac:dyDescent="0.25">
      <c r="E35" s="710" t="s">
        <v>32</v>
      </c>
      <c r="F35" s="710" t="s">
        <v>885</v>
      </c>
    </row>
    <row r="36" spans="1:7" ht="15" x14ac:dyDescent="0.25">
      <c r="A36" s="710" t="s">
        <v>40</v>
      </c>
      <c r="B36" s="710" t="s">
        <v>849</v>
      </c>
      <c r="C36" s="710" t="s">
        <v>19</v>
      </c>
      <c r="D36" s="710"/>
      <c r="E36" s="710" t="s">
        <v>35</v>
      </c>
      <c r="F36" s="710" t="s">
        <v>880</v>
      </c>
      <c r="G36" s="710" t="s">
        <v>886</v>
      </c>
    </row>
    <row r="37" spans="1:7" ht="15" x14ac:dyDescent="0.25">
      <c r="E37" s="710" t="s">
        <v>32</v>
      </c>
      <c r="F37" s="710" t="s">
        <v>882</v>
      </c>
    </row>
    <row r="38" spans="1:7" ht="15" x14ac:dyDescent="0.25">
      <c r="A38" t="s">
        <v>887</v>
      </c>
      <c r="B38" s="710" t="s">
        <v>849</v>
      </c>
      <c r="C38" s="710" t="s">
        <v>19</v>
      </c>
      <c r="E38" s="710" t="s">
        <v>888</v>
      </c>
      <c r="G38" s="710" t="s">
        <v>889</v>
      </c>
    </row>
    <row r="39" spans="1:7" ht="15" x14ac:dyDescent="0.25">
      <c r="E39" s="710" t="s">
        <v>890</v>
      </c>
    </row>
    <row r="40" spans="1:7" ht="15" x14ac:dyDescent="0.25">
      <c r="E40" s="710" t="s">
        <v>891</v>
      </c>
    </row>
    <row r="41" spans="1:7" ht="15" x14ac:dyDescent="0.25">
      <c r="A41" t="s">
        <v>892</v>
      </c>
      <c r="B41" s="710" t="s">
        <v>849</v>
      </c>
      <c r="C41" s="710" t="s">
        <v>19</v>
      </c>
      <c r="E41" s="710" t="s">
        <v>893</v>
      </c>
      <c r="G41" s="710" t="s">
        <v>894</v>
      </c>
    </row>
    <row r="42" spans="1:7" ht="15" x14ac:dyDescent="0.25">
      <c r="E42" s="710" t="s">
        <v>895</v>
      </c>
    </row>
    <row r="43" spans="1:7" ht="15" x14ac:dyDescent="0.25">
      <c r="E43" s="710" t="s">
        <v>896</v>
      </c>
    </row>
    <row r="44" spans="1:7" ht="15" x14ac:dyDescent="0.25">
      <c r="A44" t="s">
        <v>897</v>
      </c>
      <c r="B44" s="710" t="s">
        <v>849</v>
      </c>
      <c r="C44" t="s">
        <v>19</v>
      </c>
      <c r="E44" s="710" t="s">
        <v>898</v>
      </c>
      <c r="G44" s="710" t="s">
        <v>899</v>
      </c>
    </row>
    <row r="45" spans="1:7" ht="15" x14ac:dyDescent="0.25">
      <c r="E45" s="710" t="s">
        <v>900</v>
      </c>
    </row>
    <row r="46" spans="1:7" ht="15" x14ac:dyDescent="0.25">
      <c r="E46" s="710" t="s">
        <v>901</v>
      </c>
    </row>
    <row r="47" spans="1:7" ht="15" x14ac:dyDescent="0.25">
      <c r="E47" s="710" t="s">
        <v>902</v>
      </c>
    </row>
    <row r="48" spans="1:7" ht="15" x14ac:dyDescent="0.25">
      <c r="A48" s="710" t="s">
        <v>903</v>
      </c>
      <c r="B48" s="710" t="s">
        <v>849</v>
      </c>
      <c r="C48" s="710" t="s">
        <v>19</v>
      </c>
      <c r="D48" s="710"/>
      <c r="E48" s="710"/>
      <c r="F48" s="710" t="s">
        <v>880</v>
      </c>
      <c r="G48" s="710" t="s">
        <v>904</v>
      </c>
    </row>
    <row r="49" spans="1:7" ht="15" x14ac:dyDescent="0.25">
      <c r="E49" s="710"/>
      <c r="F49" s="710" t="s">
        <v>882</v>
      </c>
    </row>
    <row r="50" spans="1:7" ht="15" x14ac:dyDescent="0.25">
      <c r="A50" s="710" t="s">
        <v>905</v>
      </c>
      <c r="F50" s="710" t="s">
        <v>882</v>
      </c>
      <c r="G50" s="710" t="s">
        <v>906</v>
      </c>
    </row>
    <row r="51" spans="1:7" ht="15" x14ac:dyDescent="0.25">
      <c r="F51" s="710" t="s">
        <v>907</v>
      </c>
    </row>
    <row r="52" spans="1:7" ht="15" x14ac:dyDescent="0.25">
      <c r="F52" s="710" t="s">
        <v>908</v>
      </c>
    </row>
    <row r="53" spans="1:7" ht="15" x14ac:dyDescent="0.25">
      <c r="A53" t="s">
        <v>909</v>
      </c>
      <c r="B53" s="710" t="s">
        <v>849</v>
      </c>
      <c r="C53" t="s">
        <v>19</v>
      </c>
      <c r="E53" s="710" t="s">
        <v>910</v>
      </c>
      <c r="G53" s="710" t="s">
        <v>911</v>
      </c>
    </row>
    <row r="54" spans="1:7" ht="15" x14ac:dyDescent="0.25">
      <c r="E54" s="710" t="s">
        <v>912</v>
      </c>
    </row>
    <row r="55" spans="1:7" ht="15" x14ac:dyDescent="0.25">
      <c r="E55" s="710" t="s">
        <v>913</v>
      </c>
    </row>
    <row r="56" spans="1:7" ht="15" x14ac:dyDescent="0.25">
      <c r="E56" s="710" t="s">
        <v>914</v>
      </c>
    </row>
    <row r="57" spans="1:7" ht="15" x14ac:dyDescent="0.25">
      <c r="E57" s="710" t="s">
        <v>915</v>
      </c>
    </row>
    <row r="58" spans="1:7" ht="15" x14ac:dyDescent="0.25">
      <c r="E58" s="710" t="s">
        <v>916</v>
      </c>
    </row>
  </sheetData>
  <sheetProtection formatColumns="0"/>
  <pageMargins left="0.75" right="0.75" top="1" bottom="1" header="0.5" footer="0.5"/>
  <pageSetup orientation="portrait" r:id="rId1"/>
  <headerFooter alignWithMargins="0">
    <oddFooter>&amp;C&amp;1#&amp;"Calibri"&amp;10&amp;K000000Classification: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00"/>
    <pageSetUpPr fitToPage="1"/>
  </sheetPr>
  <dimension ref="A1:R53"/>
  <sheetViews>
    <sheetView showGridLines="0" topLeftCell="A25" zoomScale="85" zoomScaleNormal="85" workbookViewId="0"/>
  </sheetViews>
  <sheetFormatPr defaultColWidth="10.42578125" defaultRowHeight="16.5" x14ac:dyDescent="0.3"/>
  <cols>
    <col min="1" max="1" width="2" style="15" customWidth="1"/>
    <col min="2" max="2" width="2.5703125" style="15" customWidth="1"/>
    <col min="3" max="3" width="3.140625" style="15" customWidth="1"/>
    <col min="4" max="4" width="0" style="15" hidden="1" customWidth="1"/>
    <col min="5" max="5" width="3.7109375" style="15" customWidth="1"/>
    <col min="6" max="6" width="37" style="15" customWidth="1"/>
    <col min="7" max="12" width="19.140625" style="15" customWidth="1"/>
    <col min="13" max="13" width="11.42578125" style="15" customWidth="1"/>
    <col min="14" max="16384" width="10.42578125" style="15"/>
  </cols>
  <sheetData>
    <row r="1" spans="1:12" x14ac:dyDescent="0.3">
      <c r="A1" s="3"/>
    </row>
    <row r="2" spans="1:12" x14ac:dyDescent="0.3">
      <c r="A2" s="3"/>
    </row>
    <row r="3" spans="1:12" x14ac:dyDescent="0.3">
      <c r="A3" s="3"/>
    </row>
    <row r="4" spans="1:12" ht="29.25" customHeight="1" x14ac:dyDescent="0.5">
      <c r="B4" s="118"/>
      <c r="C4" s="920" t="s">
        <v>1139</v>
      </c>
      <c r="D4" s="920"/>
      <c r="E4" s="920"/>
      <c r="F4" s="920"/>
      <c r="G4" s="920"/>
      <c r="H4" s="778"/>
      <c r="I4" s="778"/>
      <c r="J4" s="5"/>
      <c r="K4" s="120" t="s">
        <v>1170</v>
      </c>
      <c r="L4" s="221" t="str">
        <f>'010'!E8</f>
        <v>1234</v>
      </c>
    </row>
    <row r="5" spans="1:12" ht="15" customHeight="1" x14ac:dyDescent="0.3">
      <c r="A5" s="3"/>
      <c r="F5" s="81"/>
      <c r="G5" s="81"/>
      <c r="H5" s="81"/>
      <c r="I5" s="81"/>
    </row>
    <row r="6" spans="1:12" ht="25.5" customHeight="1" x14ac:dyDescent="0.5">
      <c r="C6" s="53"/>
      <c r="E6" s="780" t="s">
        <v>2436</v>
      </c>
      <c r="F6" s="780"/>
      <c r="G6" s="780"/>
      <c r="H6" s="780"/>
      <c r="I6" s="780"/>
      <c r="J6" s="5"/>
      <c r="K6" s="5"/>
    </row>
    <row r="7" spans="1:12" ht="15" customHeight="1" x14ac:dyDescent="0.3">
      <c r="A7" s="3"/>
      <c r="F7" s="81"/>
      <c r="G7" s="81"/>
      <c r="H7" s="81"/>
      <c r="I7" s="81"/>
    </row>
    <row r="8" spans="1:12" s="162" customFormat="1" ht="20.100000000000001" customHeight="1" x14ac:dyDescent="0.2">
      <c r="B8" s="163"/>
      <c r="C8" s="89"/>
      <c r="E8" s="141" t="s">
        <v>2437</v>
      </c>
      <c r="F8" s="141"/>
      <c r="G8" s="141"/>
      <c r="H8" s="141"/>
      <c r="I8" s="141"/>
      <c r="J8" s="141"/>
    </row>
    <row r="9" spans="1:12" ht="15.95" customHeight="1" x14ac:dyDescent="0.3">
      <c r="B9" s="78"/>
      <c r="C9" s="78"/>
      <c r="E9" s="983"/>
      <c r="F9" s="984"/>
      <c r="G9" s="979" t="s">
        <v>2438</v>
      </c>
      <c r="H9" s="979" t="s">
        <v>2439</v>
      </c>
      <c r="I9" s="981" t="s">
        <v>2440</v>
      </c>
      <c r="J9" s="141"/>
    </row>
    <row r="10" spans="1:12" ht="19.5" customHeight="1" x14ac:dyDescent="0.3">
      <c r="B10" s="78"/>
      <c r="C10" s="78"/>
      <c r="E10" s="985"/>
      <c r="F10" s="986"/>
      <c r="G10" s="980"/>
      <c r="H10" s="980"/>
      <c r="I10" s="982"/>
      <c r="J10" s="92"/>
      <c r="K10" s="92"/>
      <c r="L10" s="92"/>
    </row>
    <row r="11" spans="1:12" ht="20.100000000000001" customHeight="1" x14ac:dyDescent="0.3">
      <c r="B11" s="78"/>
      <c r="C11" s="78"/>
      <c r="E11" s="977"/>
      <c r="F11" s="978"/>
      <c r="G11" s="788" t="s">
        <v>1286</v>
      </c>
      <c r="H11" s="788" t="s">
        <v>1287</v>
      </c>
      <c r="I11" s="54" t="s">
        <v>1308</v>
      </c>
      <c r="J11" s="92"/>
      <c r="K11" s="92"/>
      <c r="L11" s="92"/>
    </row>
    <row r="12" spans="1:12" ht="25.5" customHeight="1" x14ac:dyDescent="0.3">
      <c r="B12" s="78"/>
      <c r="C12" s="85"/>
      <c r="E12" s="942" t="s">
        <v>1316</v>
      </c>
      <c r="F12" s="943"/>
      <c r="G12" s="975"/>
      <c r="H12" s="975"/>
      <c r="I12" s="976"/>
      <c r="J12" s="92"/>
      <c r="K12" s="92"/>
      <c r="L12" s="92"/>
    </row>
    <row r="13" spans="1:12" ht="30" customHeight="1" x14ac:dyDescent="0.3">
      <c r="B13" s="72"/>
      <c r="C13" s="164"/>
      <c r="E13" s="165">
        <v>1</v>
      </c>
      <c r="F13" s="58" t="s">
        <v>2266</v>
      </c>
      <c r="G13" s="156" t="s">
        <v>2441</v>
      </c>
      <c r="H13" s="156" t="s">
        <v>2442</v>
      </c>
      <c r="I13" s="91" t="s">
        <v>2443</v>
      </c>
      <c r="J13" s="92"/>
      <c r="K13" s="92"/>
      <c r="L13" s="92"/>
    </row>
    <row r="14" spans="1:12" ht="30" customHeight="1" x14ac:dyDescent="0.3">
      <c r="B14" s="78"/>
      <c r="C14" s="786"/>
      <c r="E14" s="165">
        <v>2</v>
      </c>
      <c r="F14" s="166" t="s">
        <v>2444</v>
      </c>
      <c r="G14" s="286" t="s">
        <v>1369</v>
      </c>
      <c r="H14" s="156" t="s">
        <v>2445</v>
      </c>
      <c r="I14" s="91" t="s">
        <v>2446</v>
      </c>
      <c r="J14" s="92"/>
      <c r="K14" s="92"/>
      <c r="L14" s="92"/>
    </row>
    <row r="15" spans="1:12" ht="30" customHeight="1" x14ac:dyDescent="0.3">
      <c r="B15" s="167"/>
      <c r="C15" s="164"/>
      <c r="E15" s="165">
        <v>3</v>
      </c>
      <c r="F15" s="166" t="s">
        <v>2447</v>
      </c>
      <c r="G15" s="434" t="s">
        <v>1369</v>
      </c>
      <c r="H15" s="156" t="s">
        <v>2448</v>
      </c>
      <c r="I15" s="156" t="s">
        <v>2449</v>
      </c>
      <c r="J15" s="92"/>
      <c r="K15" s="92"/>
      <c r="L15" s="92"/>
    </row>
    <row r="16" spans="1:12" ht="30" customHeight="1" x14ac:dyDescent="0.3">
      <c r="B16" s="78"/>
      <c r="C16" s="786"/>
      <c r="E16" s="165">
        <v>4</v>
      </c>
      <c r="F16" s="168" t="s">
        <v>2450</v>
      </c>
      <c r="G16" s="286" t="s">
        <v>1369</v>
      </c>
      <c r="H16" s="156" t="s">
        <v>2451</v>
      </c>
      <c r="I16" s="286" t="s">
        <v>1295</v>
      </c>
      <c r="K16" s="76"/>
    </row>
    <row r="17" spans="1:18" ht="30" customHeight="1" x14ac:dyDescent="0.3">
      <c r="B17" s="78"/>
      <c r="C17" s="164"/>
      <c r="E17" s="165">
        <v>5</v>
      </c>
      <c r="F17" s="168" t="s">
        <v>2452</v>
      </c>
      <c r="G17" s="286">
        <v>0</v>
      </c>
      <c r="H17" s="156" t="s">
        <v>2453</v>
      </c>
      <c r="I17" s="91" t="s">
        <v>2454</v>
      </c>
    </row>
    <row r="18" spans="1:18" ht="30" customHeight="1" x14ac:dyDescent="0.3">
      <c r="B18" s="88"/>
      <c r="C18" s="92"/>
      <c r="E18" s="165">
        <v>6</v>
      </c>
      <c r="F18" s="168" t="s">
        <v>2455</v>
      </c>
      <c r="G18" s="157" t="s">
        <v>2456</v>
      </c>
      <c r="H18" s="368"/>
      <c r="I18" s="368"/>
      <c r="J18" s="93"/>
      <c r="K18" s="93"/>
      <c r="L18" s="93"/>
    </row>
    <row r="19" spans="1:18" ht="17.100000000000001" customHeight="1" x14ac:dyDescent="0.3">
      <c r="A19" s="3"/>
      <c r="B19" s="95"/>
      <c r="C19" s="95"/>
      <c r="E19" s="93"/>
      <c r="F19" s="93"/>
      <c r="G19" s="93"/>
      <c r="H19" s="93"/>
      <c r="I19" s="93"/>
      <c r="J19" s="93"/>
      <c r="K19" s="93"/>
      <c r="L19" s="93"/>
    </row>
    <row r="20" spans="1:18" ht="17.100000000000001" customHeight="1" x14ac:dyDescent="0.3">
      <c r="A20" s="3"/>
      <c r="B20" s="95"/>
      <c r="C20" s="95"/>
      <c r="E20" s="990" t="s">
        <v>2457</v>
      </c>
      <c r="F20" s="990"/>
      <c r="G20" s="990"/>
      <c r="H20" s="990"/>
      <c r="I20" s="990"/>
      <c r="J20" s="93"/>
      <c r="K20" s="93"/>
      <c r="L20" s="93"/>
    </row>
    <row r="21" spans="1:18" ht="17.100000000000001" customHeight="1" x14ac:dyDescent="0.3">
      <c r="A21" s="3"/>
      <c r="B21" s="95"/>
      <c r="C21" s="95"/>
      <c r="E21" s="990"/>
      <c r="F21" s="990"/>
      <c r="G21" s="990"/>
      <c r="H21" s="990"/>
      <c r="I21" s="990"/>
      <c r="J21" s="93"/>
      <c r="K21" s="93"/>
      <c r="L21" s="93"/>
    </row>
    <row r="22" spans="1:18" ht="24.95" customHeight="1" x14ac:dyDescent="0.3">
      <c r="B22" s="95"/>
      <c r="C22" s="95"/>
      <c r="E22" s="983"/>
      <c r="F22" s="984"/>
      <c r="G22" s="979" t="s">
        <v>2438</v>
      </c>
      <c r="H22" s="979" t="s">
        <v>2439</v>
      </c>
      <c r="I22" s="981" t="s">
        <v>2440</v>
      </c>
      <c r="J22" s="987" t="s">
        <v>2458</v>
      </c>
      <c r="K22" s="979" t="s">
        <v>2439</v>
      </c>
      <c r="L22" s="981" t="s">
        <v>2459</v>
      </c>
    </row>
    <row r="23" spans="1:18" ht="24.95" customHeight="1" x14ac:dyDescent="0.3">
      <c r="E23" s="985"/>
      <c r="F23" s="986"/>
      <c r="G23" s="980"/>
      <c r="H23" s="980"/>
      <c r="I23" s="982"/>
      <c r="J23" s="927"/>
      <c r="K23" s="980"/>
      <c r="L23" s="982"/>
    </row>
    <row r="24" spans="1:18" ht="24.95" customHeight="1" x14ac:dyDescent="0.3">
      <c r="E24" s="977"/>
      <c r="F24" s="978"/>
      <c r="G24" s="788" t="s">
        <v>1309</v>
      </c>
      <c r="H24" s="788" t="s">
        <v>1310</v>
      </c>
      <c r="I24" s="54" t="s">
        <v>1311</v>
      </c>
      <c r="J24" s="788" t="s">
        <v>1315</v>
      </c>
      <c r="K24" s="788" t="s">
        <v>1770</v>
      </c>
      <c r="L24" s="54" t="s">
        <v>1771</v>
      </c>
    </row>
    <row r="25" spans="1:18" ht="54.75" customHeight="1" x14ac:dyDescent="0.3">
      <c r="E25" s="165">
        <v>1</v>
      </c>
      <c r="F25" s="168" t="s">
        <v>2460</v>
      </c>
      <c r="G25" s="327" t="s">
        <v>2461</v>
      </c>
      <c r="H25" s="156" t="s">
        <v>2462</v>
      </c>
      <c r="I25" s="286" t="s">
        <v>1295</v>
      </c>
      <c r="J25" s="327" t="s">
        <v>2463</v>
      </c>
      <c r="K25" s="156" t="s">
        <v>2464</v>
      </c>
      <c r="L25" s="286" t="s">
        <v>1295</v>
      </c>
    </row>
    <row r="26" spans="1:18" ht="48" customHeight="1" x14ac:dyDescent="0.3">
      <c r="E26" s="165" t="s">
        <v>2465</v>
      </c>
      <c r="F26" s="584" t="s">
        <v>2466</v>
      </c>
      <c r="G26" s="434" t="s">
        <v>2467</v>
      </c>
      <c r="H26" s="156" t="s">
        <v>2468</v>
      </c>
      <c r="I26" s="286" t="s">
        <v>1295</v>
      </c>
      <c r="J26" s="286">
        <v>0</v>
      </c>
      <c r="K26" s="156" t="s">
        <v>2469</v>
      </c>
      <c r="L26" s="286" t="s">
        <v>1295</v>
      </c>
      <c r="M26" s="973"/>
      <c r="N26" s="974"/>
      <c r="O26" s="974"/>
      <c r="P26" s="974"/>
      <c r="Q26" s="974"/>
      <c r="R26" s="974"/>
    </row>
    <row r="27" spans="1:18" ht="30" customHeight="1" x14ac:dyDescent="0.3">
      <c r="E27" s="165" t="s">
        <v>2470</v>
      </c>
      <c r="F27" s="168" t="s">
        <v>2471</v>
      </c>
      <c r="G27" s="286" t="s">
        <v>1369</v>
      </c>
      <c r="H27" s="156" t="s">
        <v>2472</v>
      </c>
      <c r="I27" s="286" t="s">
        <v>1295</v>
      </c>
      <c r="J27" s="286">
        <v>0</v>
      </c>
      <c r="K27" s="156" t="s">
        <v>2473</v>
      </c>
      <c r="L27" s="286" t="s">
        <v>1295</v>
      </c>
      <c r="M27" s="973"/>
      <c r="N27" s="974"/>
      <c r="O27" s="974"/>
      <c r="P27" s="974"/>
      <c r="Q27" s="974"/>
      <c r="R27" s="974"/>
    </row>
    <row r="28" spans="1:18" ht="30" customHeight="1" x14ac:dyDescent="0.3">
      <c r="E28" s="165">
        <v>2</v>
      </c>
      <c r="F28" s="168" t="s">
        <v>2474</v>
      </c>
      <c r="G28" s="286" t="s">
        <v>1369</v>
      </c>
      <c r="H28" s="156" t="s">
        <v>2475</v>
      </c>
      <c r="I28" s="286" t="s">
        <v>1295</v>
      </c>
      <c r="J28" s="286" t="s">
        <v>1369</v>
      </c>
      <c r="K28" s="156" t="s">
        <v>2476</v>
      </c>
      <c r="L28" s="286" t="s">
        <v>1295</v>
      </c>
    </row>
    <row r="29" spans="1:18" ht="30" customHeight="1" x14ac:dyDescent="0.3">
      <c r="E29" s="165">
        <v>3</v>
      </c>
      <c r="F29" s="168" t="s">
        <v>2477</v>
      </c>
      <c r="G29" s="286" t="s">
        <v>1369</v>
      </c>
      <c r="H29" s="156" t="s">
        <v>2478</v>
      </c>
      <c r="I29" s="286" t="s">
        <v>1295</v>
      </c>
      <c r="J29" s="286" t="s">
        <v>1369</v>
      </c>
      <c r="K29" s="156" t="s">
        <v>2479</v>
      </c>
      <c r="L29" s="286" t="s">
        <v>1295</v>
      </c>
    </row>
    <row r="30" spans="1:18" ht="30" customHeight="1" x14ac:dyDescent="0.3">
      <c r="E30" s="165">
        <v>4</v>
      </c>
      <c r="F30" s="168" t="s">
        <v>2480</v>
      </c>
      <c r="G30" s="286" t="s">
        <v>1369</v>
      </c>
      <c r="H30" s="156" t="s">
        <v>2481</v>
      </c>
      <c r="I30" s="286" t="s">
        <v>1295</v>
      </c>
      <c r="J30" s="286" t="s">
        <v>1369</v>
      </c>
      <c r="K30" s="156" t="s">
        <v>2482</v>
      </c>
      <c r="L30" s="286" t="s">
        <v>1295</v>
      </c>
    </row>
    <row r="31" spans="1:18" ht="30" customHeight="1" x14ac:dyDescent="0.3">
      <c r="E31" s="165">
        <v>5</v>
      </c>
      <c r="F31" s="168" t="s">
        <v>2483</v>
      </c>
      <c r="G31" s="286" t="s">
        <v>1369</v>
      </c>
      <c r="H31" s="156" t="s">
        <v>2484</v>
      </c>
      <c r="I31" s="286" t="s">
        <v>1295</v>
      </c>
      <c r="J31" s="286" t="s">
        <v>1369</v>
      </c>
      <c r="K31" s="156" t="s">
        <v>2485</v>
      </c>
      <c r="L31" s="286" t="s">
        <v>1295</v>
      </c>
    </row>
    <row r="32" spans="1:18" ht="30" customHeight="1" x14ac:dyDescent="0.3">
      <c r="E32" s="165">
        <v>6</v>
      </c>
      <c r="F32" s="168" t="s">
        <v>2486</v>
      </c>
      <c r="G32" s="286" t="s">
        <v>1369</v>
      </c>
      <c r="H32" s="156" t="s">
        <v>2487</v>
      </c>
      <c r="I32" s="286" t="s">
        <v>1295</v>
      </c>
      <c r="J32" s="286" t="s">
        <v>1369</v>
      </c>
      <c r="K32" s="156" t="s">
        <v>2488</v>
      </c>
      <c r="L32" s="286" t="s">
        <v>1295</v>
      </c>
    </row>
    <row r="33" spans="1:12" ht="30" customHeight="1" x14ac:dyDescent="0.3">
      <c r="E33" s="165">
        <v>7</v>
      </c>
      <c r="F33" s="168" t="s">
        <v>2489</v>
      </c>
      <c r="G33" s="91" t="s">
        <v>2490</v>
      </c>
      <c r="H33" s="91" t="s">
        <v>2491</v>
      </c>
      <c r="I33" s="91" t="s">
        <v>2492</v>
      </c>
      <c r="J33" s="91" t="s">
        <v>2493</v>
      </c>
      <c r="K33" s="91" t="s">
        <v>2494</v>
      </c>
      <c r="L33" s="91" t="s">
        <v>2495</v>
      </c>
    </row>
    <row r="34" spans="1:12" ht="30" customHeight="1" x14ac:dyDescent="0.3">
      <c r="E34" s="165">
        <v>8</v>
      </c>
      <c r="F34" s="168" t="s">
        <v>2496</v>
      </c>
      <c r="G34" s="368"/>
      <c r="H34" s="157" t="s">
        <v>2497</v>
      </c>
      <c r="I34" s="286" t="s">
        <v>1369</v>
      </c>
      <c r="J34" s="368"/>
      <c r="K34" s="157" t="s">
        <v>2498</v>
      </c>
      <c r="L34" s="286" t="s">
        <v>1369</v>
      </c>
    </row>
    <row r="35" spans="1:12" ht="30" customHeight="1" x14ac:dyDescent="0.3">
      <c r="E35" s="165">
        <v>9</v>
      </c>
      <c r="F35" s="168" t="s">
        <v>2499</v>
      </c>
      <c r="G35" s="157" t="s">
        <v>2500</v>
      </c>
      <c r="H35" s="157" t="s">
        <v>2501</v>
      </c>
      <c r="I35" s="157" t="s">
        <v>2502</v>
      </c>
      <c r="J35" s="157" t="s">
        <v>2503</v>
      </c>
      <c r="K35" s="157" t="s">
        <v>2504</v>
      </c>
      <c r="L35" s="157" t="s">
        <v>2505</v>
      </c>
    </row>
    <row r="36" spans="1:12" ht="21" customHeight="1" x14ac:dyDescent="0.3">
      <c r="E36" s="989" t="s">
        <v>2506</v>
      </c>
      <c r="F36" s="989"/>
      <c r="G36" s="989"/>
      <c r="H36" s="989"/>
      <c r="I36" s="989"/>
      <c r="J36" s="93"/>
      <c r="K36" s="93"/>
      <c r="L36" s="93"/>
    </row>
    <row r="37" spans="1:12" ht="12" customHeight="1" x14ac:dyDescent="0.3">
      <c r="A37" s="3"/>
      <c r="E37" s="989"/>
      <c r="F37" s="989"/>
      <c r="G37" s="989"/>
      <c r="H37" s="989"/>
      <c r="I37" s="989"/>
      <c r="J37" s="93"/>
      <c r="K37" s="93"/>
      <c r="L37" s="93"/>
    </row>
    <row r="38" spans="1:12" ht="12" customHeight="1" x14ac:dyDescent="0.3">
      <c r="A38" s="3"/>
      <c r="E38" s="989"/>
      <c r="F38" s="989"/>
      <c r="G38" s="989"/>
      <c r="H38" s="989"/>
      <c r="I38" s="989"/>
      <c r="J38" s="93"/>
      <c r="K38" s="93"/>
      <c r="L38" s="93"/>
    </row>
    <row r="39" spans="1:12" ht="21" customHeight="1" x14ac:dyDescent="0.3">
      <c r="E39" s="989"/>
      <c r="F39" s="989"/>
      <c r="G39" s="989"/>
      <c r="H39" s="989"/>
      <c r="I39" s="989"/>
      <c r="J39" s="93"/>
      <c r="K39" s="93"/>
      <c r="L39" s="93"/>
    </row>
    <row r="40" spans="1:12" ht="17.100000000000001" customHeight="1" x14ac:dyDescent="0.3">
      <c r="E40" s="991"/>
      <c r="F40" s="992"/>
      <c r="G40" s="994" t="s">
        <v>2438</v>
      </c>
      <c r="H40" s="994" t="s">
        <v>2439</v>
      </c>
      <c r="I40" s="926" t="s">
        <v>2440</v>
      </c>
      <c r="J40" s="93"/>
      <c r="K40" s="93"/>
      <c r="L40" s="93"/>
    </row>
    <row r="41" spans="1:12" ht="17.100000000000001" customHeight="1" x14ac:dyDescent="0.3">
      <c r="E41" s="993"/>
      <c r="F41" s="986"/>
      <c r="G41" s="980"/>
      <c r="H41" s="980"/>
      <c r="I41" s="927"/>
      <c r="J41" s="93"/>
      <c r="K41" s="93"/>
      <c r="L41" s="93"/>
    </row>
    <row r="42" spans="1:12" ht="22.5" customHeight="1" x14ac:dyDescent="0.3">
      <c r="E42" s="988"/>
      <c r="F42" s="978"/>
      <c r="G42" s="788" t="s">
        <v>1312</v>
      </c>
      <c r="H42" s="788" t="s">
        <v>1313</v>
      </c>
      <c r="I42" s="54" t="s">
        <v>1314</v>
      </c>
      <c r="J42" s="93"/>
      <c r="K42" s="93"/>
      <c r="L42" s="93"/>
    </row>
    <row r="43" spans="1:12" ht="39.950000000000003" customHeight="1" x14ac:dyDescent="0.3">
      <c r="E43" s="165">
        <v>1</v>
      </c>
      <c r="F43" s="168" t="s">
        <v>2507</v>
      </c>
      <c r="G43" s="286" t="s">
        <v>2508</v>
      </c>
      <c r="H43" s="156" t="s">
        <v>2509</v>
      </c>
      <c r="I43" s="286" t="s">
        <v>2510</v>
      </c>
      <c r="J43" s="93"/>
      <c r="L43" s="93"/>
    </row>
    <row r="44" spans="1:12" ht="30" customHeight="1" x14ac:dyDescent="0.3">
      <c r="E44" s="165">
        <v>2</v>
      </c>
      <c r="F44" s="168" t="s">
        <v>2511</v>
      </c>
      <c r="G44" s="286" t="s">
        <v>1295</v>
      </c>
      <c r="H44" s="368"/>
      <c r="I44" s="157" t="s">
        <v>2512</v>
      </c>
      <c r="J44" s="93"/>
      <c r="L44" s="93"/>
    </row>
    <row r="45" spans="1:12" ht="30" customHeight="1" x14ac:dyDescent="0.3">
      <c r="E45" s="165">
        <v>3</v>
      </c>
      <c r="F45" s="168" t="s">
        <v>2513</v>
      </c>
      <c r="G45" s="286" t="s">
        <v>1369</v>
      </c>
      <c r="H45" s="156" t="s">
        <v>2514</v>
      </c>
      <c r="I45" s="286" t="s">
        <v>1295</v>
      </c>
      <c r="J45" s="93"/>
      <c r="L45" s="93"/>
    </row>
    <row r="46" spans="1:12" ht="30" customHeight="1" x14ac:dyDescent="0.3">
      <c r="E46" s="165">
        <v>4</v>
      </c>
      <c r="F46" s="168" t="s">
        <v>2515</v>
      </c>
      <c r="G46" s="286">
        <v>0</v>
      </c>
      <c r="H46" s="156" t="s">
        <v>2516</v>
      </c>
      <c r="I46" s="286" t="s">
        <v>1369</v>
      </c>
      <c r="J46" s="93"/>
      <c r="L46" s="93"/>
    </row>
    <row r="47" spans="1:12" ht="30" customHeight="1" x14ac:dyDescent="0.3">
      <c r="E47" s="165">
        <v>5</v>
      </c>
      <c r="F47" s="168" t="s">
        <v>2517</v>
      </c>
      <c r="G47" s="286" t="s">
        <v>2518</v>
      </c>
      <c r="H47" s="368"/>
      <c r="I47" s="157" t="s">
        <v>2519</v>
      </c>
      <c r="J47" s="93"/>
      <c r="L47" s="93"/>
    </row>
    <row r="48" spans="1:12" ht="30" customHeight="1" x14ac:dyDescent="0.3">
      <c r="E48" s="165">
        <v>6</v>
      </c>
      <c r="F48" s="168" t="s">
        <v>2520</v>
      </c>
      <c r="G48" s="368"/>
      <c r="H48" s="157" t="s">
        <v>2521</v>
      </c>
      <c r="I48" s="286" t="s">
        <v>1295</v>
      </c>
      <c r="J48" s="93"/>
      <c r="L48" s="93"/>
    </row>
    <row r="49" spans="5:12" ht="30" customHeight="1" x14ac:dyDescent="0.3">
      <c r="E49" s="165">
        <v>7</v>
      </c>
      <c r="F49" s="168" t="s">
        <v>2522</v>
      </c>
      <c r="G49" s="368"/>
      <c r="H49" s="157" t="s">
        <v>2523</v>
      </c>
      <c r="I49" s="286" t="s">
        <v>1295</v>
      </c>
      <c r="J49" s="93"/>
      <c r="L49" s="93"/>
    </row>
    <row r="50" spans="5:12" ht="30" customHeight="1" x14ac:dyDescent="0.3">
      <c r="E50" s="165">
        <v>8</v>
      </c>
      <c r="F50" s="168" t="s">
        <v>2524</v>
      </c>
      <c r="G50" s="286">
        <v>0</v>
      </c>
      <c r="H50" s="156" t="s">
        <v>2525</v>
      </c>
      <c r="I50" s="286">
        <v>0</v>
      </c>
      <c r="J50" s="93"/>
      <c r="L50" s="93"/>
    </row>
    <row r="51" spans="5:12" ht="48.75" customHeight="1" x14ac:dyDescent="0.3">
      <c r="E51" s="165">
        <v>9</v>
      </c>
      <c r="F51" s="168" t="s">
        <v>2489</v>
      </c>
      <c r="G51" s="455" t="s">
        <v>2526</v>
      </c>
      <c r="H51" s="156" t="s">
        <v>2527</v>
      </c>
      <c r="I51" s="156" t="s">
        <v>2528</v>
      </c>
      <c r="J51" s="93"/>
      <c r="K51" s="93"/>
      <c r="L51" s="93"/>
    </row>
    <row r="52" spans="5:12" ht="30" customHeight="1" x14ac:dyDescent="0.3">
      <c r="E52" s="165">
        <v>10</v>
      </c>
      <c r="F52" s="168" t="s">
        <v>2529</v>
      </c>
      <c r="G52" s="368"/>
      <c r="H52" s="368"/>
      <c r="I52" s="286" t="s">
        <v>1369</v>
      </c>
      <c r="J52" s="93"/>
      <c r="K52" s="93"/>
      <c r="L52" s="93"/>
    </row>
    <row r="53" spans="5:12" ht="28.5" x14ac:dyDescent="0.3">
      <c r="E53" s="165">
        <v>11</v>
      </c>
      <c r="F53" s="168" t="s">
        <v>2499</v>
      </c>
      <c r="G53" s="368"/>
      <c r="H53" s="368"/>
      <c r="I53" s="169" t="s">
        <v>2530</v>
      </c>
      <c r="J53" s="93"/>
      <c r="K53" s="93"/>
      <c r="L53" s="93"/>
    </row>
  </sheetData>
  <sheetProtection formatColumns="0"/>
  <mergeCells count="24">
    <mergeCell ref="E42:F42"/>
    <mergeCell ref="E36:I39"/>
    <mergeCell ref="E20:I21"/>
    <mergeCell ref="I40:I41"/>
    <mergeCell ref="E24:F24"/>
    <mergeCell ref="E22:F23"/>
    <mergeCell ref="G22:G23"/>
    <mergeCell ref="E40:F41"/>
    <mergeCell ref="G40:G41"/>
    <mergeCell ref="H40:H41"/>
    <mergeCell ref="H22:H23"/>
    <mergeCell ref="I22:I23"/>
    <mergeCell ref="M26:R27"/>
    <mergeCell ref="G12:I12"/>
    <mergeCell ref="C4:G4"/>
    <mergeCell ref="E11:F11"/>
    <mergeCell ref="E12:F12"/>
    <mergeCell ref="G9:G10"/>
    <mergeCell ref="H9:H10"/>
    <mergeCell ref="I9:I10"/>
    <mergeCell ref="E9:F10"/>
    <mergeCell ref="J22:J23"/>
    <mergeCell ref="K22:K23"/>
    <mergeCell ref="L22:L23"/>
  </mergeCells>
  <conditionalFormatting sqref="G25:L35 G43:I53 G13:I18">
    <cfRule type="expression" dxfId="762" priority="3">
      <formula>ISNUMBER(G13)</formula>
    </cfRule>
  </conditionalFormatting>
  <dataValidations count="25">
    <dataValidation type="decimal" errorStyle="warning" operator="lessThanOrEqual" allowBlank="1" showInputMessage="1" showErrorMessage="1" errorTitle="Waning" error="Insurance Risk Premium Risk: Mean Outcome should normally be zero or less" sqref="G14" xr:uid="{00000000-0002-0000-1100-000000000000}">
      <formula1>0</formula1>
    </dataValidation>
    <dataValidation errorStyle="warning" operator="greaterThan" allowBlank="1" showInputMessage="1" showErrorMessage="1" errorTitle="Warning" error="Value greater than 0 should be entered." sqref="L12" xr:uid="{00000000-0002-0000-1100-000001000000}"/>
    <dataValidation type="decimal" operator="lessThanOrEqual" allowBlank="1" showInputMessage="1" showErrorMessage="1" errorTitle="Error" error="Insurance Risk Reserve Risk: Mean Outcome should normally be zero or less" sqref="G15" xr:uid="{00000000-0002-0000-1100-000002000000}">
      <formula1>0</formula1>
    </dataValidation>
    <dataValidation type="decimal" errorStyle="warning" operator="lessThanOrEqual" allowBlank="1" showInputMessage="1" showErrorMessage="1" errorTitle="Warning" error="Investment Return &amp; Risk: Mean Outcome should normally be zero or less" sqref="G16" xr:uid="{00000000-0002-0000-1100-000003000000}">
      <formula1>0</formula1>
    </dataValidation>
    <dataValidation type="decimal" errorStyle="warning" operator="greaterThanOrEqual" allowBlank="1" showInputMessage="1" showErrorMessage="1" errorTitle="Warning" error="Investment Return &amp; Risk: 1:200 Confidence should normally be zero or more" sqref="I16" xr:uid="{00000000-0002-0000-1100-000004000000}">
      <formula1>0</formula1>
    </dataValidation>
    <dataValidation type="decimal" errorStyle="warning" operator="lessThanOrEqual" allowBlank="1" showInputMessage="1" showErrorMessage="1" errorTitle="Warning" error="Market Risk Interest Rate Risk: Mean Outcome should normally be zero or less" sqref="G25:G27 J25" xr:uid="{A2AE2BB3-9315-4A68-87FD-3B0D7A40D1C3}">
      <formula1>0</formula1>
    </dataValidation>
    <dataValidation type="decimal" errorStyle="warning" operator="lessThanOrEqual" allowBlank="1" showInputMessage="1" showErrorMessage="1" errorTitle="Warning" error="Market Risk Credit Risk: Mean Outcome should normally be zero or less" sqref="G28 J28" xr:uid="{00000000-0002-0000-1100-000006000000}">
      <formula1>0</formula1>
    </dataValidation>
    <dataValidation type="decimal" errorStyle="warning" operator="lessThanOrEqual" allowBlank="1" showInputMessage="1" showErrorMessage="1" errorTitle="Warning" error="Market Risk Equity and Other Asset Risk: Mean Outcome should normally be zero or less" sqref="G29 J29" xr:uid="{00000000-0002-0000-1100-000007000000}">
      <formula1>0</formula1>
    </dataValidation>
    <dataValidation type="decimal" errorStyle="warning" operator="lessThanOrEqual" allowBlank="1" showInputMessage="1" showErrorMessage="1" errorTitle="Warning" error="Market Risk Liquidity Risk: Mean Outcome should normally be zero or less" sqref="G30 J30" xr:uid="{00000000-0002-0000-1100-000008000000}">
      <formula1>0</formula1>
    </dataValidation>
    <dataValidation type="decimal" errorStyle="warning" operator="lessThanOrEqual" allowBlank="1" showInputMessage="1" showErrorMessage="1" errorTitle="Warning" error="Market Risk Foreign Exchange Risk: Mean Outcome should normally be zero or less" sqref="G31 J31" xr:uid="{00000000-0002-0000-1100-000009000000}">
      <formula1>0</formula1>
    </dataValidation>
    <dataValidation type="decimal" errorStyle="warning" operator="greaterThanOrEqual" allowBlank="1" showInputMessage="1" showErrorMessage="1" errorTitle="Warning" error="Market Risk Other Risks: Mean Outcome should normally be zero or more" sqref="G32 J32" xr:uid="{00000000-0002-0000-1100-00000A000000}">
      <formula1>0</formula1>
    </dataValidation>
    <dataValidation type="decimal" errorStyle="warning" operator="greaterThanOrEqual" allowBlank="1" showInputMessage="1" showErrorMessage="1" errorTitle="Warning" error="Market Risk Interest Rate Risk: 1:200 Confidence should normally be zero or more" sqref="L25:L27 I25:I27" xr:uid="{00DFEF4E-45D2-4876-A1FB-81EFBCD59365}">
      <formula1>0</formula1>
    </dataValidation>
    <dataValidation type="decimal" operator="greaterThanOrEqual" allowBlank="1" showInputMessage="1" showErrorMessage="1" errorTitle="Warning" sqref="I28 L28" xr:uid="{00000000-0002-0000-1100-00000C000000}">
      <formula1>0</formula1>
    </dataValidation>
    <dataValidation type="decimal" errorStyle="warning" operator="greaterThanOrEqual" allowBlank="1" showInputMessage="1" showErrorMessage="1" errorTitle="Warning" sqref="I29 L29" xr:uid="{00000000-0002-0000-1100-00000D000000}">
      <formula1>0</formula1>
    </dataValidation>
    <dataValidation type="decimal" errorStyle="warning" operator="greaterThanOrEqual" allowBlank="1" showInputMessage="1" showErrorMessage="1" errorTitle="Warning" error="Market Risk Liquidity Risk: 1:200 Confidence should normally be zero or more" sqref="I30 L30" xr:uid="{00000000-0002-0000-1100-00000E000000}">
      <formula1>0</formula1>
    </dataValidation>
    <dataValidation type="decimal" errorStyle="warning" operator="greaterThanOrEqual" allowBlank="1" showInputMessage="1" showErrorMessage="1" errorTitle="Warning" error="Market Risk Foreign Exchange Risk: 1:200 Confidence should normally be zero or more" sqref="I31 L31" xr:uid="{00000000-0002-0000-1100-00000F000000}">
      <formula1>0</formula1>
    </dataValidation>
    <dataValidation type="decimal" errorStyle="warning" operator="greaterThanOrEqual" allowBlank="1" showInputMessage="1" showErrorMessage="1" errorTitle="Warning" error="Market Risk Other Risks: 1:200 Confidence should normally be zero or more" sqref="I32 L32" xr:uid="{00000000-0002-0000-1100-000010000000}">
      <formula1>0</formula1>
    </dataValidation>
    <dataValidation type="decimal" operator="lessThanOrEqual" allowBlank="1" showInputMessage="1" showErrorMessage="1" errorTitle="Error" error="Market Risk Diversification Credit: 1:200 Confidence must be zero or less" sqref="I34 L34" xr:uid="{00000000-0002-0000-1100-000011000000}">
      <formula1>0</formula1>
    </dataValidation>
    <dataValidation type="decimal" errorStyle="warning" operator="greaterThanOrEqual" allowBlank="1" showInputMessage="1" showErrorMessage="1" errorTitle="Warning" error="SCR Reconciliation Removal of PY+1 Unincepted Contracts: Mean Outcome should normally be zero or more" sqref="G44" xr:uid="{00000000-0002-0000-1100-000012000000}">
      <formula1>0</formula1>
    </dataValidation>
    <dataValidation type="decimal" errorStyle="warning" operator="lessThanOrEqual" allowBlank="1" showInputMessage="1" showErrorMessage="1" errorTitle="Warning" error="SCR Reconciliation Additional PY &amp; Prior Years Binder Business: Mean Outcome should normally be zero or less" sqref="G45" xr:uid="{00000000-0002-0000-1100-000013000000}">
      <formula1>0</formula1>
    </dataValidation>
    <dataValidation type="decimal" operator="lessThanOrEqual" allowBlank="1" showInputMessage="1" showErrorMessage="1" errorTitle="Error" error="SCR Reconciliation Run Down Opening Risk Margin: Mean Outcome must be zero or less" sqref="G47" xr:uid="{00000000-0002-0000-1100-000014000000}">
      <formula1>0</formula1>
    </dataValidation>
    <dataValidation type="decimal" errorStyle="warning" operator="greaterThanOrEqual" allowBlank="1" showInputMessage="1" showErrorMessage="1" errorTitle="Warning" error="SCR Reconciliation Additional PY &amp; Prior Years Binder Business: 1:200 Confidence should normally be zero or more" sqref="I45" xr:uid="{00000000-0002-0000-1100-000015000000}">
      <formula1>0</formula1>
    </dataValidation>
    <dataValidation type="decimal" errorStyle="warning" operator="greaterThanOrEqual" allowBlank="1" showInputMessage="1" showErrorMessage="1" errorTitle="Warning" error="SCR Reconciliation Unexpired Business on PY &amp; Prior Years: 1:200 Confidence should normally be zero or more" sqref="I48" xr:uid="{00000000-0002-0000-1100-000017000000}">
      <formula1>0</formula1>
    </dataValidation>
    <dataValidation type="decimal" errorStyle="warning" operator="greaterThanOrEqual" allowBlank="1" showInputMessage="1" showErrorMessage="1" errorTitle="Warning" error="SCR Reconciliation Ultimate Volatilities Less One-Year Volatilities: 1:200 Confidence should normally be zero or more" sqref="I49" xr:uid="{00000000-0002-0000-1100-000018000000}">
      <formula1>0</formula1>
    </dataValidation>
    <dataValidation type="decimal" errorStyle="warning" operator="lessThanOrEqual" allowBlank="1" showInputMessage="1" showErrorMessage="1" errorTitle="Warning" error="SCR Reconciliation One-Year Diversification Credit less Ultimate Diversification Credit: 1:200 Confidence should normally be zero or less" sqref="I52" xr:uid="{00000000-0002-0000-1100-000019000000}">
      <formula1>0</formula1>
    </dataValidation>
  </dataValidations>
  <pageMargins left="0.70866141732283472" right="0.70866141732283472" top="0.74803149606299213" bottom="0.74803149606299213" header="0.31496062992125984" footer="0.31496062992125984"/>
  <pageSetup paperSize="9" scale="54" fitToHeight="0" orientation="portrait" verticalDpi="90" r:id="rId1"/>
  <headerFooter scaleWithDoc="0">
    <oddHeader>&amp;R&amp;F</oddHeader>
    <oddFooter>&amp;L&amp;D &amp;T&amp;RPage &amp;P of &amp;N&amp;C&amp;1#&amp;"Calibri"&amp;10&amp;K000000Classification: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5">
        <x14:dataValidation type="decimal" operator="equal" allowBlank="1" showInputMessage="1" showErrorMessage="1" errorTitle="Error" error="SCR Reconciliation One-Year SCR: 1:200 Confidence must be equal to Form 309 One-Year SCR Diversified Total" xr:uid="{00000000-0002-0000-1100-00001B000000}">
          <x14:formula1>
            <xm:f>'309'!F41</xm:f>
          </x14:formula1>
          <xm:sqref>I43</xm:sqref>
        </x14:dataValidation>
        <x14:dataValidation type="decimal" errorStyle="warning" operator="equal" allowBlank="1" showInputMessage="1" showErrorMessage="1" errorTitle="Warning" error="SCR Reconciliation Diversified Total: 1:200 Confidence should normally be equal to Form 309 Ultimate SCR Diversified Total" xr:uid="{00000000-0002-0000-1100-00001C000000}">
          <x14:formula1>
            <xm:f>'309'!J41</xm:f>
          </x14:formula1>
          <xm:sqref>I53</xm:sqref>
        </x14:dataValidation>
        <x14:dataValidation type="decimal" operator="equal" allowBlank="1" showInputMessage="1" showErrorMessage="1" errorTitle="Error" error="Market Risk Diversified Total: 1:200 Confidence must be equal to Form 309 Ultimate Pre diversification Market Risk" xr:uid="{00000000-0002-0000-1100-00001A000000}">
          <x14:formula1>
            <xm:f>'309'!J37</xm:f>
          </x14:formula1>
          <xm:sqref>I35</xm:sqref>
        </x14:dataValidation>
        <x14:dataValidation type="decimal" operator="equal" allowBlank="1" showInputMessage="1" showErrorMessage="1" errorTitle="Error" error="SCR Reconciliation One-Year SCR: Mean Outcome must be equal to Form 310 Distribution of balance sheet position on One-Year basis: Mean" xr:uid="{00000000-0002-0000-1100-00001E000000}">
          <x14:formula1>
            <xm:f>'310'!G14</xm:f>
          </x14:formula1>
          <xm:sqref>G43</xm:sqref>
        </x14:dataValidation>
        <x14:dataValidation type="decimal" errorStyle="warning" operator="equal" allowBlank="1" showInputMessage="1" showErrorMessage="1" errorTitle="Warning" error="Total Expected Return: Mean Outcome should normally be equal to Form 310 Distribution of balance sheet position on Ultimate basis: Mean" xr:uid="{00000000-0002-0000-1100-00001D000000}">
          <x14:formula1>
            <xm:f>'310'!G15</xm:f>
          </x14:formula1>
          <xm:sqref>G18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7">
    <tabColor rgb="FFFFFF00"/>
    <pageSetUpPr fitToPage="1"/>
  </sheetPr>
  <dimension ref="B1:J62"/>
  <sheetViews>
    <sheetView zoomScale="80" zoomScaleNormal="80" zoomScaleSheetLayoutView="40" workbookViewId="0">
      <pane ySplit="3" topLeftCell="A4" activePane="bottomLeft" state="frozen"/>
      <selection activeCell="H14" sqref="H14"/>
      <selection pane="bottomLeft" activeCell="A4" sqref="A4"/>
    </sheetView>
  </sheetViews>
  <sheetFormatPr defaultColWidth="9.140625" defaultRowHeight="15" x14ac:dyDescent="0.25"/>
  <cols>
    <col min="1" max="1" width="13.42578125" style="279" customWidth="1"/>
    <col min="2" max="2" width="11.85546875" style="281" customWidth="1"/>
    <col min="3" max="3" width="11.85546875" style="284" customWidth="1"/>
    <col min="4" max="4" width="33.7109375" style="280" customWidth="1"/>
    <col min="5" max="5" width="28" style="280" customWidth="1"/>
    <col min="6" max="6" width="9.140625" style="280"/>
    <col min="7" max="8" width="44.28515625" style="280" customWidth="1"/>
    <col min="9" max="9" width="40.7109375" style="280" customWidth="1"/>
    <col min="10" max="10" width="10.7109375" style="279" customWidth="1"/>
    <col min="11" max="16384" width="9.140625" style="279"/>
  </cols>
  <sheetData>
    <row r="1" spans="2:10" x14ac:dyDescent="0.25">
      <c r="B1" s="279"/>
    </row>
    <row r="2" spans="2:10" ht="48" customHeight="1" x14ac:dyDescent="0.25">
      <c r="B2" s="837" t="s">
        <v>2531</v>
      </c>
      <c r="C2" s="837"/>
      <c r="D2" s="837"/>
      <c r="E2" s="837"/>
      <c r="F2" s="837"/>
      <c r="G2" s="837"/>
      <c r="H2" s="837"/>
      <c r="I2" s="837"/>
      <c r="J2" s="837"/>
    </row>
    <row r="3" spans="2:10" ht="32.25" customHeight="1" x14ac:dyDescent="0.25">
      <c r="B3" s="282" t="s">
        <v>1209</v>
      </c>
      <c r="C3" s="282" t="s">
        <v>1210</v>
      </c>
      <c r="D3" s="282" t="s">
        <v>1211</v>
      </c>
      <c r="E3" s="282" t="s">
        <v>986</v>
      </c>
      <c r="F3" s="283" t="s">
        <v>1212</v>
      </c>
      <c r="G3" s="282" t="s">
        <v>1213</v>
      </c>
      <c r="H3" s="642" t="s">
        <v>1375</v>
      </c>
      <c r="I3" s="282" t="s">
        <v>1214</v>
      </c>
      <c r="J3" s="282" t="s">
        <v>1145</v>
      </c>
    </row>
    <row r="4" spans="2:10" ht="39.950000000000003" customHeight="1" x14ac:dyDescent="0.25">
      <c r="B4" s="289" t="s">
        <v>2532</v>
      </c>
      <c r="C4" s="289" t="s">
        <v>1159</v>
      </c>
      <c r="D4" s="290" t="s">
        <v>2533</v>
      </c>
      <c r="E4" s="290" t="s">
        <v>1658</v>
      </c>
      <c r="F4" s="289" t="s">
        <v>895</v>
      </c>
      <c r="G4" s="290" t="s">
        <v>2534</v>
      </c>
      <c r="H4" s="290"/>
      <c r="I4" s="372"/>
      <c r="J4" s="711" t="s">
        <v>888</v>
      </c>
    </row>
    <row r="5" spans="2:10" ht="39.950000000000003" customHeight="1" x14ac:dyDescent="0.25">
      <c r="B5" s="289" t="s">
        <v>2535</v>
      </c>
      <c r="C5" s="289" t="s">
        <v>1406</v>
      </c>
      <c r="D5" s="290" t="s">
        <v>2536</v>
      </c>
      <c r="E5" s="290" t="s">
        <v>1658</v>
      </c>
      <c r="F5" s="289" t="s">
        <v>895</v>
      </c>
      <c r="G5" s="290" t="s">
        <v>2537</v>
      </c>
      <c r="H5" s="290"/>
      <c r="I5" s="373" t="s">
        <v>2538</v>
      </c>
      <c r="J5" s="711" t="s">
        <v>890</v>
      </c>
    </row>
    <row r="6" spans="2:10" ht="39.950000000000003" customHeight="1" x14ac:dyDescent="0.25">
      <c r="B6" s="289" t="s">
        <v>2539</v>
      </c>
      <c r="C6" s="289" t="s">
        <v>1864</v>
      </c>
      <c r="D6" s="290" t="s">
        <v>2540</v>
      </c>
      <c r="E6" s="290" t="s">
        <v>1658</v>
      </c>
      <c r="F6" s="289" t="s">
        <v>895</v>
      </c>
      <c r="G6" s="290" t="s">
        <v>2541</v>
      </c>
      <c r="H6" s="290"/>
      <c r="I6" s="372"/>
      <c r="J6" s="711" t="s">
        <v>888</v>
      </c>
    </row>
    <row r="7" spans="2:10" ht="39.950000000000003" customHeight="1" x14ac:dyDescent="0.25">
      <c r="B7" s="289" t="s">
        <v>2542</v>
      </c>
      <c r="C7" s="289" t="s">
        <v>2543</v>
      </c>
      <c r="D7" s="290" t="s">
        <v>2544</v>
      </c>
      <c r="E7" s="290" t="s">
        <v>2545</v>
      </c>
      <c r="F7" s="289" t="s">
        <v>895</v>
      </c>
      <c r="G7" s="290" t="s">
        <v>2546</v>
      </c>
      <c r="H7" s="290" t="s">
        <v>2547</v>
      </c>
      <c r="I7" s="372"/>
      <c r="J7" s="711" t="s">
        <v>888</v>
      </c>
    </row>
    <row r="8" spans="2:10" ht="39.950000000000003" customHeight="1" x14ac:dyDescent="0.25">
      <c r="B8" s="289" t="s">
        <v>2548</v>
      </c>
      <c r="C8" s="289" t="s">
        <v>1418</v>
      </c>
      <c r="D8" s="290" t="s">
        <v>2549</v>
      </c>
      <c r="E8" s="290" t="s">
        <v>2550</v>
      </c>
      <c r="F8" s="289"/>
      <c r="G8" s="290"/>
      <c r="H8" s="290"/>
      <c r="I8" s="372" t="s">
        <v>1399</v>
      </c>
      <c r="J8" s="711" t="s">
        <v>888</v>
      </c>
    </row>
    <row r="9" spans="2:10" ht="39.950000000000003" customHeight="1" x14ac:dyDescent="0.25">
      <c r="B9" s="289" t="s">
        <v>2551</v>
      </c>
      <c r="C9" s="289" t="s">
        <v>1439</v>
      </c>
      <c r="D9" s="290" t="s">
        <v>2552</v>
      </c>
      <c r="E9" s="290" t="s">
        <v>2553</v>
      </c>
      <c r="F9" s="289"/>
      <c r="G9" s="290"/>
      <c r="H9" s="290"/>
      <c r="I9" s="372" t="s">
        <v>1399</v>
      </c>
      <c r="J9" s="711" t="s">
        <v>888</v>
      </c>
    </row>
    <row r="10" spans="2:10" ht="39.950000000000003" customHeight="1" x14ac:dyDescent="0.25">
      <c r="B10" s="289" t="s">
        <v>2554</v>
      </c>
      <c r="C10" s="289" t="s">
        <v>1450</v>
      </c>
      <c r="D10" s="290" t="s">
        <v>2555</v>
      </c>
      <c r="E10" s="290" t="s">
        <v>2556</v>
      </c>
      <c r="F10" s="289"/>
      <c r="G10" s="290"/>
      <c r="H10" s="290"/>
      <c r="I10" s="372" t="s">
        <v>1399</v>
      </c>
      <c r="J10" s="711" t="s">
        <v>888</v>
      </c>
    </row>
    <row r="11" spans="2:10" ht="39.950000000000003" customHeight="1" x14ac:dyDescent="0.25">
      <c r="B11" s="289" t="s">
        <v>2557</v>
      </c>
      <c r="C11" s="289" t="s">
        <v>1455</v>
      </c>
      <c r="D11" s="290" t="s">
        <v>2558</v>
      </c>
      <c r="E11" s="290" t="s">
        <v>1666</v>
      </c>
      <c r="F11" s="289" t="s">
        <v>895</v>
      </c>
      <c r="G11" s="290" t="s">
        <v>2559</v>
      </c>
      <c r="H11" s="290"/>
      <c r="I11" s="372"/>
      <c r="J11" s="711" t="s">
        <v>888</v>
      </c>
    </row>
    <row r="12" spans="2:10" ht="39.950000000000003" customHeight="1" x14ac:dyDescent="0.25">
      <c r="B12" s="289" t="s">
        <v>2560</v>
      </c>
      <c r="C12" s="289" t="s">
        <v>1464</v>
      </c>
      <c r="D12" s="290" t="s">
        <v>2561</v>
      </c>
      <c r="E12" s="290" t="s">
        <v>2562</v>
      </c>
      <c r="F12" s="289"/>
      <c r="G12" s="290"/>
      <c r="H12" s="290"/>
      <c r="I12" s="372" t="s">
        <v>1399</v>
      </c>
      <c r="J12" s="711" t="s">
        <v>888</v>
      </c>
    </row>
    <row r="13" spans="2:10" ht="39.950000000000003" customHeight="1" x14ac:dyDescent="0.25">
      <c r="B13" s="289" t="s">
        <v>2563</v>
      </c>
      <c r="C13" s="289" t="s">
        <v>1664</v>
      </c>
      <c r="D13" s="290" t="s">
        <v>2564</v>
      </c>
      <c r="E13" s="290" t="s">
        <v>1658</v>
      </c>
      <c r="F13" s="289" t="s">
        <v>895</v>
      </c>
      <c r="G13" s="290" t="s">
        <v>2565</v>
      </c>
      <c r="H13" s="290"/>
      <c r="I13" s="372"/>
      <c r="J13" s="711" t="s">
        <v>888</v>
      </c>
    </row>
    <row r="14" spans="2:10" ht="39.950000000000003" customHeight="1" x14ac:dyDescent="0.25">
      <c r="B14" s="289" t="s">
        <v>2566</v>
      </c>
      <c r="C14" s="289" t="s">
        <v>1664</v>
      </c>
      <c r="D14" s="290" t="s">
        <v>2567</v>
      </c>
      <c r="E14" s="290" t="s">
        <v>2568</v>
      </c>
      <c r="F14" s="289" t="s">
        <v>893</v>
      </c>
      <c r="G14" s="290" t="s">
        <v>2569</v>
      </c>
      <c r="H14" s="290" t="s">
        <v>2570</v>
      </c>
      <c r="I14" s="372"/>
      <c r="J14" s="711" t="s">
        <v>888</v>
      </c>
    </row>
    <row r="15" spans="2:10" ht="51" x14ac:dyDescent="0.25">
      <c r="B15" s="289" t="s">
        <v>2571</v>
      </c>
      <c r="C15" s="289" t="s">
        <v>2572</v>
      </c>
      <c r="D15" s="290" t="s">
        <v>2573</v>
      </c>
      <c r="E15" s="290" t="s">
        <v>2574</v>
      </c>
      <c r="F15" s="289" t="s">
        <v>895</v>
      </c>
      <c r="G15" s="290" t="s">
        <v>2575</v>
      </c>
      <c r="H15" s="290" t="s">
        <v>2576</v>
      </c>
      <c r="I15" s="372"/>
      <c r="J15" s="711" t="s">
        <v>888</v>
      </c>
    </row>
    <row r="16" spans="2:10" ht="51" x14ac:dyDescent="0.25">
      <c r="B16" s="289" t="s">
        <v>2577</v>
      </c>
      <c r="C16" s="289" t="s">
        <v>2572</v>
      </c>
      <c r="D16" s="290" t="s">
        <v>2573</v>
      </c>
      <c r="E16" s="290" t="s">
        <v>1666</v>
      </c>
      <c r="F16" s="289" t="s">
        <v>895</v>
      </c>
      <c r="G16" s="290" t="s">
        <v>2578</v>
      </c>
      <c r="H16" s="290"/>
      <c r="I16" s="373"/>
      <c r="J16" s="711" t="s">
        <v>888</v>
      </c>
    </row>
    <row r="17" spans="2:10" ht="39.950000000000003" customHeight="1" x14ac:dyDescent="0.25">
      <c r="B17" s="289" t="s">
        <v>2579</v>
      </c>
      <c r="C17" s="289" t="s">
        <v>2580</v>
      </c>
      <c r="D17" s="290" t="s">
        <v>2581</v>
      </c>
      <c r="E17" s="290" t="s">
        <v>1658</v>
      </c>
      <c r="F17" s="289" t="s">
        <v>895</v>
      </c>
      <c r="G17" s="290" t="s">
        <v>2582</v>
      </c>
      <c r="H17" s="290"/>
      <c r="I17" s="373"/>
      <c r="J17" s="711" t="s">
        <v>888</v>
      </c>
    </row>
    <row r="18" spans="2:10" ht="39.950000000000003" customHeight="1" x14ac:dyDescent="0.25">
      <c r="B18" s="289" t="s">
        <v>2583</v>
      </c>
      <c r="C18" s="289" t="s">
        <v>1164</v>
      </c>
      <c r="D18" s="290" t="s">
        <v>2584</v>
      </c>
      <c r="E18" s="290" t="s">
        <v>1658</v>
      </c>
      <c r="F18" s="289" t="s">
        <v>895</v>
      </c>
      <c r="G18" s="290" t="s">
        <v>2585</v>
      </c>
      <c r="H18" s="290"/>
      <c r="I18" s="372"/>
      <c r="J18" s="711" t="s">
        <v>888</v>
      </c>
    </row>
    <row r="19" spans="2:10" ht="39.950000000000003" customHeight="1" x14ac:dyDescent="0.25">
      <c r="B19" s="289" t="s">
        <v>2586</v>
      </c>
      <c r="C19" s="289" t="s">
        <v>1917</v>
      </c>
      <c r="D19" s="290" t="s">
        <v>2587</v>
      </c>
      <c r="E19" s="290" t="s">
        <v>1658</v>
      </c>
      <c r="F19" s="289" t="s">
        <v>895</v>
      </c>
      <c r="G19" s="290" t="s">
        <v>2588</v>
      </c>
      <c r="H19" s="290"/>
      <c r="I19" s="372"/>
      <c r="J19" s="711" t="s">
        <v>888</v>
      </c>
    </row>
    <row r="20" spans="2:10" ht="39.950000000000003" customHeight="1" x14ac:dyDescent="0.25">
      <c r="B20" s="289" t="s">
        <v>2589</v>
      </c>
      <c r="C20" s="289" t="s">
        <v>2590</v>
      </c>
      <c r="D20" s="290" t="s">
        <v>2591</v>
      </c>
      <c r="E20" s="290" t="s">
        <v>1658</v>
      </c>
      <c r="F20" s="289" t="s">
        <v>895</v>
      </c>
      <c r="G20" s="290" t="s">
        <v>2592</v>
      </c>
      <c r="H20" s="290"/>
      <c r="I20" s="372"/>
      <c r="J20" s="711" t="s">
        <v>888</v>
      </c>
    </row>
    <row r="21" spans="2:10" ht="39.950000000000003" customHeight="1" x14ac:dyDescent="0.25">
      <c r="B21" s="289" t="s">
        <v>2593</v>
      </c>
      <c r="C21" s="289" t="s">
        <v>2594</v>
      </c>
      <c r="D21" s="290" t="s">
        <v>2595</v>
      </c>
      <c r="E21" s="290" t="s">
        <v>1658</v>
      </c>
      <c r="F21" s="289" t="s">
        <v>895</v>
      </c>
      <c r="G21" s="290" t="s">
        <v>2596</v>
      </c>
      <c r="H21" s="290"/>
      <c r="I21" s="372"/>
      <c r="J21" s="711" t="s">
        <v>888</v>
      </c>
    </row>
    <row r="22" spans="2:10" ht="39.950000000000003" customHeight="1" x14ac:dyDescent="0.25">
      <c r="B22" s="289" t="s">
        <v>2597</v>
      </c>
      <c r="C22" s="289" t="s">
        <v>2598</v>
      </c>
      <c r="D22" s="290" t="s">
        <v>2599</v>
      </c>
      <c r="E22" s="290" t="s">
        <v>1658</v>
      </c>
      <c r="F22" s="289" t="s">
        <v>895</v>
      </c>
      <c r="G22" s="290" t="s">
        <v>2600</v>
      </c>
      <c r="H22" s="290"/>
      <c r="I22" s="372"/>
      <c r="J22" s="711" t="s">
        <v>888</v>
      </c>
    </row>
    <row r="23" spans="2:10" ht="39.950000000000003" customHeight="1" x14ac:dyDescent="0.25">
      <c r="B23" s="289" t="s">
        <v>2601</v>
      </c>
      <c r="C23" s="289" t="s">
        <v>1672</v>
      </c>
      <c r="D23" s="290" t="s">
        <v>2602</v>
      </c>
      <c r="E23" s="290" t="s">
        <v>1666</v>
      </c>
      <c r="F23" s="289" t="s">
        <v>895</v>
      </c>
      <c r="G23" s="290" t="s">
        <v>2603</v>
      </c>
      <c r="H23" s="290"/>
      <c r="I23" s="372"/>
      <c r="J23" s="711" t="s">
        <v>888</v>
      </c>
    </row>
    <row r="24" spans="2:10" ht="39.950000000000003" customHeight="1" x14ac:dyDescent="0.25">
      <c r="B24" s="289" t="s">
        <v>2604</v>
      </c>
      <c r="C24" s="289" t="s">
        <v>2605</v>
      </c>
      <c r="D24" s="290" t="s">
        <v>2606</v>
      </c>
      <c r="E24" s="290" t="s">
        <v>1666</v>
      </c>
      <c r="F24" s="289" t="s">
        <v>895</v>
      </c>
      <c r="G24" s="290" t="s">
        <v>2607</v>
      </c>
      <c r="H24" s="290"/>
      <c r="I24" s="372"/>
      <c r="J24" s="711" t="s">
        <v>888</v>
      </c>
    </row>
    <row r="25" spans="2:10" ht="39.950000000000003" customHeight="1" x14ac:dyDescent="0.25">
      <c r="B25" s="289" t="s">
        <v>2608</v>
      </c>
      <c r="C25" s="289" t="s">
        <v>2609</v>
      </c>
      <c r="D25" s="290" t="s">
        <v>2610</v>
      </c>
      <c r="E25" s="290" t="s">
        <v>1666</v>
      </c>
      <c r="F25" s="289" t="s">
        <v>895</v>
      </c>
      <c r="G25" s="290" t="s">
        <v>2611</v>
      </c>
      <c r="H25" s="290"/>
      <c r="I25" s="372"/>
      <c r="J25" s="711" t="s">
        <v>888</v>
      </c>
    </row>
    <row r="26" spans="2:10" ht="39.950000000000003" customHeight="1" x14ac:dyDescent="0.25">
      <c r="B26" s="289" t="s">
        <v>2612</v>
      </c>
      <c r="C26" s="289" t="s">
        <v>1723</v>
      </c>
      <c r="D26" s="290" t="s">
        <v>2613</v>
      </c>
      <c r="E26" s="290" t="s">
        <v>1666</v>
      </c>
      <c r="F26" s="289" t="s">
        <v>895</v>
      </c>
      <c r="G26" s="290" t="s">
        <v>2614</v>
      </c>
      <c r="H26" s="290"/>
      <c r="I26" s="372"/>
      <c r="J26" s="711" t="s">
        <v>888</v>
      </c>
    </row>
    <row r="27" spans="2:10" ht="39.950000000000003" customHeight="1" x14ac:dyDescent="0.25">
      <c r="B27" s="289" t="s">
        <v>2615</v>
      </c>
      <c r="C27" s="289" t="s">
        <v>1933</v>
      </c>
      <c r="D27" s="290" t="s">
        <v>2616</v>
      </c>
      <c r="E27" s="290" t="s">
        <v>1666</v>
      </c>
      <c r="F27" s="289" t="s">
        <v>895</v>
      </c>
      <c r="G27" s="290" t="s">
        <v>2617</v>
      </c>
      <c r="H27" s="290"/>
      <c r="I27" s="372"/>
      <c r="J27" s="711" t="s">
        <v>888</v>
      </c>
    </row>
    <row r="28" spans="2:10" ht="39.950000000000003" customHeight="1" x14ac:dyDescent="0.25">
      <c r="B28" s="289" t="s">
        <v>2618</v>
      </c>
      <c r="C28" s="289" t="s">
        <v>2326</v>
      </c>
      <c r="D28" s="290" t="s">
        <v>2619</v>
      </c>
      <c r="E28" s="290" t="s">
        <v>1666</v>
      </c>
      <c r="F28" s="289" t="s">
        <v>895</v>
      </c>
      <c r="G28" s="290" t="s">
        <v>2620</v>
      </c>
      <c r="H28" s="290"/>
      <c r="I28" s="372"/>
      <c r="J28" s="711" t="s">
        <v>888</v>
      </c>
    </row>
    <row r="29" spans="2:10" ht="39.950000000000003" customHeight="1" x14ac:dyDescent="0.25">
      <c r="B29" s="289" t="s">
        <v>2621</v>
      </c>
      <c r="C29" s="289" t="s">
        <v>2330</v>
      </c>
      <c r="D29" s="290" t="s">
        <v>2622</v>
      </c>
      <c r="E29" s="290" t="s">
        <v>1666</v>
      </c>
      <c r="F29" s="289" t="s">
        <v>895</v>
      </c>
      <c r="G29" s="290" t="s">
        <v>2623</v>
      </c>
      <c r="H29" s="290"/>
      <c r="I29" s="372"/>
      <c r="J29" s="711" t="s">
        <v>888</v>
      </c>
    </row>
    <row r="30" spans="2:10" ht="39.950000000000003" customHeight="1" x14ac:dyDescent="0.25">
      <c r="B30" s="289" t="s">
        <v>2624</v>
      </c>
      <c r="C30" s="289" t="s">
        <v>2625</v>
      </c>
      <c r="D30" s="290" t="s">
        <v>2626</v>
      </c>
      <c r="E30" s="290" t="s">
        <v>1666</v>
      </c>
      <c r="F30" s="289" t="s">
        <v>895</v>
      </c>
      <c r="G30" s="290" t="s">
        <v>2627</v>
      </c>
      <c r="H30" s="290"/>
      <c r="I30" s="372"/>
      <c r="J30" s="711" t="s">
        <v>888</v>
      </c>
    </row>
    <row r="31" spans="2:10" ht="39.950000000000003" customHeight="1" x14ac:dyDescent="0.25">
      <c r="B31" s="289" t="s">
        <v>2628</v>
      </c>
      <c r="C31" s="289" t="s">
        <v>2339</v>
      </c>
      <c r="D31" s="290" t="s">
        <v>2629</v>
      </c>
      <c r="E31" s="290" t="s">
        <v>2364</v>
      </c>
      <c r="F31" s="289" t="s">
        <v>893</v>
      </c>
      <c r="G31" s="290" t="s">
        <v>2630</v>
      </c>
      <c r="H31" s="290"/>
      <c r="I31" s="372"/>
      <c r="J31" s="711" t="s">
        <v>888</v>
      </c>
    </row>
    <row r="32" spans="2:10" ht="39.950000000000003" customHeight="1" x14ac:dyDescent="0.25">
      <c r="B32" s="289" t="s">
        <v>2631</v>
      </c>
      <c r="C32" s="289" t="s">
        <v>2632</v>
      </c>
      <c r="D32" s="290" t="s">
        <v>2633</v>
      </c>
      <c r="E32" s="290" t="s">
        <v>2634</v>
      </c>
      <c r="F32" s="289" t="s">
        <v>893</v>
      </c>
      <c r="G32" s="290" t="s">
        <v>2635</v>
      </c>
      <c r="H32" s="290" t="s">
        <v>2636</v>
      </c>
      <c r="I32" s="372"/>
      <c r="J32" s="711" t="s">
        <v>888</v>
      </c>
    </row>
    <row r="33" spans="2:10" ht="39.950000000000003" customHeight="1" x14ac:dyDescent="0.25">
      <c r="B33" s="289" t="s">
        <v>2637</v>
      </c>
      <c r="C33" s="289" t="s">
        <v>1508</v>
      </c>
      <c r="D33" s="290" t="s">
        <v>2638</v>
      </c>
      <c r="E33" s="290" t="s">
        <v>2639</v>
      </c>
      <c r="F33" s="289" t="s">
        <v>893</v>
      </c>
      <c r="G33" s="290" t="s">
        <v>2640</v>
      </c>
      <c r="H33" s="290" t="s">
        <v>2641</v>
      </c>
      <c r="I33" s="372"/>
      <c r="J33" s="711" t="s">
        <v>888</v>
      </c>
    </row>
    <row r="34" spans="2:10" ht="39.950000000000003" customHeight="1" x14ac:dyDescent="0.25">
      <c r="B34" s="289" t="s">
        <v>2642</v>
      </c>
      <c r="C34" s="289" t="s">
        <v>1528</v>
      </c>
      <c r="D34" s="290" t="s">
        <v>2643</v>
      </c>
      <c r="E34" s="290" t="s">
        <v>1666</v>
      </c>
      <c r="F34" s="289" t="s">
        <v>895</v>
      </c>
      <c r="G34" s="290" t="s">
        <v>2644</v>
      </c>
      <c r="H34" s="290"/>
      <c r="I34" s="372"/>
      <c r="J34" s="711" t="s">
        <v>888</v>
      </c>
    </row>
    <row r="35" spans="2:10" ht="39.950000000000003" customHeight="1" x14ac:dyDescent="0.25">
      <c r="B35" s="289" t="s">
        <v>2645</v>
      </c>
      <c r="C35" s="289" t="s">
        <v>1537</v>
      </c>
      <c r="D35" s="290" t="s">
        <v>2646</v>
      </c>
      <c r="E35" s="290" t="s">
        <v>1658</v>
      </c>
      <c r="F35" s="289" t="s">
        <v>895</v>
      </c>
      <c r="G35" s="290" t="s">
        <v>2647</v>
      </c>
      <c r="H35" s="290"/>
      <c r="I35" s="372"/>
      <c r="J35" s="711" t="s">
        <v>888</v>
      </c>
    </row>
    <row r="36" spans="2:10" ht="39.950000000000003" customHeight="1" x14ac:dyDescent="0.25">
      <c r="B36" s="289" t="s">
        <v>2648</v>
      </c>
      <c r="C36" s="289" t="s">
        <v>1555</v>
      </c>
      <c r="D36" s="290" t="s">
        <v>2649</v>
      </c>
      <c r="E36" s="290" t="s">
        <v>2364</v>
      </c>
      <c r="F36" s="289" t="s">
        <v>893</v>
      </c>
      <c r="G36" s="290" t="s">
        <v>2650</v>
      </c>
      <c r="H36" s="290"/>
      <c r="I36" s="372"/>
      <c r="J36" s="711" t="s">
        <v>888</v>
      </c>
    </row>
    <row r="37" spans="2:10" ht="39.950000000000003" customHeight="1" x14ac:dyDescent="0.25">
      <c r="B37" s="289" t="s">
        <v>2651</v>
      </c>
      <c r="C37" s="289" t="s">
        <v>2652</v>
      </c>
      <c r="D37" s="290" t="s">
        <v>2653</v>
      </c>
      <c r="E37" s="290" t="s">
        <v>2654</v>
      </c>
      <c r="F37" s="289" t="s">
        <v>895</v>
      </c>
      <c r="G37" s="290" t="s">
        <v>2655</v>
      </c>
      <c r="H37" s="290" t="s">
        <v>2656</v>
      </c>
      <c r="I37" s="373" t="s">
        <v>1249</v>
      </c>
      <c r="J37" s="711" t="s">
        <v>891</v>
      </c>
    </row>
    <row r="38" spans="2:10" ht="39.950000000000003" customHeight="1" x14ac:dyDescent="0.25">
      <c r="B38" s="289" t="s">
        <v>2657</v>
      </c>
      <c r="C38" s="289" t="s">
        <v>1591</v>
      </c>
      <c r="D38" s="290" t="s">
        <v>2658</v>
      </c>
      <c r="E38" s="290" t="s">
        <v>1666</v>
      </c>
      <c r="F38" s="289" t="s">
        <v>895</v>
      </c>
      <c r="G38" s="290" t="s">
        <v>2659</v>
      </c>
      <c r="H38" s="290"/>
      <c r="I38" s="372"/>
      <c r="J38" s="711" t="s">
        <v>888</v>
      </c>
    </row>
    <row r="39" spans="2:10" ht="39.950000000000003" customHeight="1" x14ac:dyDescent="0.25">
      <c r="B39" s="289" t="s">
        <v>2660</v>
      </c>
      <c r="C39" s="289" t="s">
        <v>1591</v>
      </c>
      <c r="D39" s="290" t="s">
        <v>2658</v>
      </c>
      <c r="E39" s="290" t="s">
        <v>2661</v>
      </c>
      <c r="F39" s="289" t="s">
        <v>893</v>
      </c>
      <c r="G39" s="290" t="s">
        <v>2662</v>
      </c>
      <c r="H39" s="290" t="s">
        <v>2663</v>
      </c>
      <c r="I39" s="372"/>
      <c r="J39" s="711" t="s">
        <v>888</v>
      </c>
    </row>
    <row r="40" spans="2:10" ht="39.950000000000003" customHeight="1" x14ac:dyDescent="0.25">
      <c r="B40" s="289" t="s">
        <v>2664</v>
      </c>
      <c r="C40" s="289" t="s">
        <v>2665</v>
      </c>
      <c r="D40" s="290" t="s">
        <v>2666</v>
      </c>
      <c r="E40" s="290" t="s">
        <v>1658</v>
      </c>
      <c r="F40" s="289" t="s">
        <v>895</v>
      </c>
      <c r="G40" s="290" t="s">
        <v>2667</v>
      </c>
      <c r="H40" s="290"/>
      <c r="I40" s="372"/>
      <c r="J40" s="711" t="s">
        <v>888</v>
      </c>
    </row>
    <row r="41" spans="2:10" ht="39.950000000000003" customHeight="1" x14ac:dyDescent="0.25">
      <c r="B41" s="289" t="s">
        <v>2668</v>
      </c>
      <c r="C41" s="289" t="s">
        <v>2669</v>
      </c>
      <c r="D41" s="290" t="s">
        <v>2670</v>
      </c>
      <c r="E41" s="290" t="s">
        <v>2671</v>
      </c>
      <c r="F41" s="289" t="s">
        <v>895</v>
      </c>
      <c r="G41" s="290" t="s">
        <v>2672</v>
      </c>
      <c r="H41" s="290" t="s">
        <v>2673</v>
      </c>
      <c r="I41" s="372"/>
      <c r="J41" s="711" t="s">
        <v>888</v>
      </c>
    </row>
    <row r="42" spans="2:10" ht="39.950000000000003" customHeight="1" x14ac:dyDescent="0.25">
      <c r="B42" s="289" t="s">
        <v>2674</v>
      </c>
      <c r="C42" s="289" t="s">
        <v>2409</v>
      </c>
      <c r="D42" s="290" t="s">
        <v>2675</v>
      </c>
      <c r="E42" s="290" t="s">
        <v>1666</v>
      </c>
      <c r="F42" s="289" t="s">
        <v>895</v>
      </c>
      <c r="G42" s="290" t="s">
        <v>2676</v>
      </c>
      <c r="H42" s="290"/>
      <c r="I42" s="372"/>
      <c r="J42" s="711" t="s">
        <v>888</v>
      </c>
    </row>
    <row r="43" spans="2:10" ht="39.950000000000003" customHeight="1" x14ac:dyDescent="0.25">
      <c r="B43" s="289" t="s">
        <v>2677</v>
      </c>
      <c r="C43" s="289" t="s">
        <v>1601</v>
      </c>
      <c r="D43" s="290" t="s">
        <v>2678</v>
      </c>
      <c r="E43" s="290" t="s">
        <v>1658</v>
      </c>
      <c r="F43" s="289" t="s">
        <v>895</v>
      </c>
      <c r="G43" s="290" t="s">
        <v>2679</v>
      </c>
      <c r="H43" s="290"/>
      <c r="I43" s="372"/>
      <c r="J43" s="711" t="s">
        <v>888</v>
      </c>
    </row>
    <row r="44" spans="2:10" ht="39.950000000000003" customHeight="1" x14ac:dyDescent="0.25">
      <c r="B44" s="289" t="s">
        <v>2680</v>
      </c>
      <c r="C44" s="289" t="s">
        <v>2681</v>
      </c>
      <c r="D44" s="290" t="s">
        <v>2682</v>
      </c>
      <c r="E44" s="290" t="s">
        <v>1666</v>
      </c>
      <c r="F44" s="289" t="s">
        <v>895</v>
      </c>
      <c r="G44" s="290" t="s">
        <v>2683</v>
      </c>
      <c r="H44" s="290"/>
      <c r="I44" s="372"/>
      <c r="J44" s="711" t="s">
        <v>888</v>
      </c>
    </row>
    <row r="45" spans="2:10" ht="39.950000000000003" customHeight="1" x14ac:dyDescent="0.25">
      <c r="B45" s="289" t="s">
        <v>2684</v>
      </c>
      <c r="C45" s="289" t="s">
        <v>1611</v>
      </c>
      <c r="D45" s="290" t="s">
        <v>2685</v>
      </c>
      <c r="E45" s="290" t="s">
        <v>1666</v>
      </c>
      <c r="F45" s="289" t="s">
        <v>895</v>
      </c>
      <c r="G45" s="290" t="s">
        <v>2686</v>
      </c>
      <c r="H45" s="290"/>
      <c r="I45" s="372"/>
      <c r="J45" s="711" t="s">
        <v>888</v>
      </c>
    </row>
    <row r="46" spans="2:10" ht="39.950000000000003" customHeight="1" x14ac:dyDescent="0.25">
      <c r="B46" s="289" t="s">
        <v>2687</v>
      </c>
      <c r="C46" s="289" t="s">
        <v>2688</v>
      </c>
      <c r="D46" s="290" t="s">
        <v>2689</v>
      </c>
      <c r="E46" s="290" t="s">
        <v>1658</v>
      </c>
      <c r="F46" s="289" t="s">
        <v>895</v>
      </c>
      <c r="G46" s="290" t="s">
        <v>2565</v>
      </c>
      <c r="H46" s="290"/>
      <c r="I46" s="372"/>
      <c r="J46" s="711" t="s">
        <v>888</v>
      </c>
    </row>
    <row r="47" spans="2:10" ht="39.950000000000003" customHeight="1" x14ac:dyDescent="0.25">
      <c r="B47" s="289" t="s">
        <v>2690</v>
      </c>
      <c r="C47" s="289" t="s">
        <v>2688</v>
      </c>
      <c r="D47" s="290" t="s">
        <v>2689</v>
      </c>
      <c r="E47" s="290" t="s">
        <v>2691</v>
      </c>
      <c r="F47" s="289" t="s">
        <v>893</v>
      </c>
      <c r="G47" s="290" t="s">
        <v>2569</v>
      </c>
      <c r="H47" s="290" t="s">
        <v>2692</v>
      </c>
      <c r="I47" s="372"/>
      <c r="J47" s="711" t="s">
        <v>888</v>
      </c>
    </row>
    <row r="48" spans="2:10" ht="39.950000000000003" customHeight="1" x14ac:dyDescent="0.25">
      <c r="B48" s="289" t="s">
        <v>2693</v>
      </c>
      <c r="C48" s="289" t="s">
        <v>2694</v>
      </c>
      <c r="D48" s="290" t="s">
        <v>2695</v>
      </c>
      <c r="E48" s="290" t="s">
        <v>1658</v>
      </c>
      <c r="F48" s="289" t="s">
        <v>895</v>
      </c>
      <c r="G48" s="290" t="s">
        <v>2585</v>
      </c>
      <c r="H48" s="290"/>
      <c r="I48" s="372"/>
      <c r="J48" s="711" t="s">
        <v>888</v>
      </c>
    </row>
    <row r="49" spans="2:10" ht="39.950000000000003" customHeight="1" x14ac:dyDescent="0.25">
      <c r="B49" s="289" t="s">
        <v>2696</v>
      </c>
      <c r="C49" s="289" t="s">
        <v>2697</v>
      </c>
      <c r="D49" s="290" t="s">
        <v>2698</v>
      </c>
      <c r="E49" s="290" t="s">
        <v>1658</v>
      </c>
      <c r="F49" s="289" t="s">
        <v>895</v>
      </c>
      <c r="G49" s="290" t="s">
        <v>2588</v>
      </c>
      <c r="H49" s="290"/>
      <c r="I49" s="372"/>
      <c r="J49" s="711" t="s">
        <v>888</v>
      </c>
    </row>
    <row r="50" spans="2:10" ht="39.950000000000003" customHeight="1" x14ac:dyDescent="0.25">
      <c r="B50" s="289" t="s">
        <v>2699</v>
      </c>
      <c r="C50" s="289" t="s">
        <v>2700</v>
      </c>
      <c r="D50" s="290" t="s">
        <v>2701</v>
      </c>
      <c r="E50" s="290" t="s">
        <v>1658</v>
      </c>
      <c r="F50" s="289" t="s">
        <v>895</v>
      </c>
      <c r="G50" s="290" t="s">
        <v>2592</v>
      </c>
      <c r="H50" s="290"/>
      <c r="I50" s="372"/>
      <c r="J50" s="711" t="s">
        <v>888</v>
      </c>
    </row>
    <row r="51" spans="2:10" ht="39.950000000000003" customHeight="1" x14ac:dyDescent="0.25">
      <c r="B51" s="289" t="s">
        <v>2702</v>
      </c>
      <c r="C51" s="289" t="s">
        <v>2703</v>
      </c>
      <c r="D51" s="290" t="s">
        <v>2704</v>
      </c>
      <c r="E51" s="290" t="s">
        <v>1658</v>
      </c>
      <c r="F51" s="289" t="s">
        <v>895</v>
      </c>
      <c r="G51" s="290" t="s">
        <v>2596</v>
      </c>
      <c r="H51" s="290"/>
      <c r="I51" s="372"/>
      <c r="J51" s="711" t="s">
        <v>888</v>
      </c>
    </row>
    <row r="52" spans="2:10" ht="39.950000000000003" customHeight="1" x14ac:dyDescent="0.25">
      <c r="B52" s="289" t="s">
        <v>2705</v>
      </c>
      <c r="C52" s="289" t="s">
        <v>2706</v>
      </c>
      <c r="D52" s="290" t="s">
        <v>2707</v>
      </c>
      <c r="E52" s="290" t="s">
        <v>1658</v>
      </c>
      <c r="F52" s="289" t="s">
        <v>895</v>
      </c>
      <c r="G52" s="290" t="s">
        <v>2600</v>
      </c>
      <c r="H52" s="290"/>
      <c r="I52" s="372"/>
      <c r="J52" s="711" t="s">
        <v>888</v>
      </c>
    </row>
    <row r="53" spans="2:10" ht="39.950000000000003" customHeight="1" x14ac:dyDescent="0.25">
      <c r="B53" s="289" t="s">
        <v>2708</v>
      </c>
      <c r="C53" s="289" t="s">
        <v>2709</v>
      </c>
      <c r="D53" s="290" t="s">
        <v>2710</v>
      </c>
      <c r="E53" s="290" t="s">
        <v>1666</v>
      </c>
      <c r="F53" s="289" t="s">
        <v>895</v>
      </c>
      <c r="G53" s="290" t="s">
        <v>2603</v>
      </c>
      <c r="H53" s="290"/>
      <c r="I53" s="372"/>
      <c r="J53" s="711" t="s">
        <v>888</v>
      </c>
    </row>
    <row r="54" spans="2:10" ht="39.950000000000003" customHeight="1" x14ac:dyDescent="0.25">
      <c r="B54" s="289" t="s">
        <v>2711</v>
      </c>
      <c r="C54" s="289" t="s">
        <v>2712</v>
      </c>
      <c r="D54" s="290" t="s">
        <v>2713</v>
      </c>
      <c r="E54" s="290" t="s">
        <v>1666</v>
      </c>
      <c r="F54" s="289" t="s">
        <v>895</v>
      </c>
      <c r="G54" s="290" t="s">
        <v>2714</v>
      </c>
      <c r="H54" s="290"/>
      <c r="I54" s="372"/>
      <c r="J54" s="711" t="s">
        <v>888</v>
      </c>
    </row>
    <row r="55" spans="2:10" ht="39.950000000000003" customHeight="1" x14ac:dyDescent="0.25">
      <c r="B55" s="289" t="s">
        <v>2715</v>
      </c>
      <c r="C55" s="289" t="s">
        <v>2716</v>
      </c>
      <c r="D55" s="290" t="s">
        <v>2717</v>
      </c>
      <c r="E55" s="290" t="s">
        <v>1666</v>
      </c>
      <c r="F55" s="289" t="s">
        <v>895</v>
      </c>
      <c r="G55" s="290" t="s">
        <v>2718</v>
      </c>
      <c r="H55" s="290"/>
      <c r="I55" s="372"/>
      <c r="J55" s="711" t="s">
        <v>888</v>
      </c>
    </row>
    <row r="56" spans="2:10" ht="39.950000000000003" customHeight="1" x14ac:dyDescent="0.25">
      <c r="B56" s="289" t="s">
        <v>2719</v>
      </c>
      <c r="C56" s="289" t="s">
        <v>2720</v>
      </c>
      <c r="D56" s="290" t="s">
        <v>2721</v>
      </c>
      <c r="E56" s="290" t="s">
        <v>1666</v>
      </c>
      <c r="F56" s="289" t="s">
        <v>895</v>
      </c>
      <c r="G56" s="290" t="s">
        <v>2614</v>
      </c>
      <c r="H56" s="290"/>
      <c r="I56" s="372"/>
      <c r="J56" s="711" t="s">
        <v>888</v>
      </c>
    </row>
    <row r="57" spans="2:10" ht="39.950000000000003" customHeight="1" x14ac:dyDescent="0.25">
      <c r="B57" s="289" t="s">
        <v>2722</v>
      </c>
      <c r="C57" s="289" t="s">
        <v>2723</v>
      </c>
      <c r="D57" s="290" t="s">
        <v>2724</v>
      </c>
      <c r="E57" s="290" t="s">
        <v>1666</v>
      </c>
      <c r="F57" s="289" t="s">
        <v>895</v>
      </c>
      <c r="G57" s="290" t="s">
        <v>2617</v>
      </c>
      <c r="H57" s="290"/>
      <c r="I57" s="372"/>
      <c r="J57" s="711" t="s">
        <v>888</v>
      </c>
    </row>
    <row r="58" spans="2:10" ht="39.950000000000003" customHeight="1" x14ac:dyDescent="0.25">
      <c r="B58" s="289" t="s">
        <v>2725</v>
      </c>
      <c r="C58" s="289" t="s">
        <v>2726</v>
      </c>
      <c r="D58" s="290" t="s">
        <v>2727</v>
      </c>
      <c r="E58" s="290" t="s">
        <v>1666</v>
      </c>
      <c r="F58" s="289" t="s">
        <v>895</v>
      </c>
      <c r="G58" s="290" t="s">
        <v>2620</v>
      </c>
      <c r="H58" s="290"/>
      <c r="I58" s="372"/>
      <c r="J58" s="711" t="s">
        <v>888</v>
      </c>
    </row>
    <row r="59" spans="2:10" ht="39.950000000000003" customHeight="1" x14ac:dyDescent="0.25">
      <c r="B59" s="289" t="s">
        <v>2728</v>
      </c>
      <c r="C59" s="289" t="s">
        <v>2729</v>
      </c>
      <c r="D59" s="290" t="s">
        <v>2730</v>
      </c>
      <c r="E59" s="290" t="s">
        <v>1666</v>
      </c>
      <c r="F59" s="289" t="s">
        <v>895</v>
      </c>
      <c r="G59" s="290" t="s">
        <v>2623</v>
      </c>
      <c r="H59" s="290"/>
      <c r="I59" s="372"/>
      <c r="J59" s="711" t="s">
        <v>888</v>
      </c>
    </row>
    <row r="60" spans="2:10" ht="39.950000000000003" customHeight="1" x14ac:dyDescent="0.25">
      <c r="B60" s="289" t="s">
        <v>2731</v>
      </c>
      <c r="C60" s="289" t="s">
        <v>2732</v>
      </c>
      <c r="D60" s="290" t="s">
        <v>2733</v>
      </c>
      <c r="E60" s="290" t="s">
        <v>1666</v>
      </c>
      <c r="F60" s="289" t="s">
        <v>895</v>
      </c>
      <c r="G60" s="290" t="s">
        <v>2627</v>
      </c>
      <c r="H60" s="290"/>
      <c r="I60" s="372"/>
      <c r="J60" s="711" t="s">
        <v>888</v>
      </c>
    </row>
    <row r="61" spans="2:10" ht="39.950000000000003" customHeight="1" x14ac:dyDescent="0.25">
      <c r="B61" s="289" t="s">
        <v>2734</v>
      </c>
      <c r="C61" s="289" t="s">
        <v>2735</v>
      </c>
      <c r="D61" s="290" t="s">
        <v>2736</v>
      </c>
      <c r="E61" s="290" t="s">
        <v>2364</v>
      </c>
      <c r="F61" s="289" t="s">
        <v>893</v>
      </c>
      <c r="G61" s="290" t="s">
        <v>2630</v>
      </c>
      <c r="H61" s="290"/>
      <c r="I61" s="372"/>
      <c r="J61" s="711" t="s">
        <v>888</v>
      </c>
    </row>
    <row r="62" spans="2:10" ht="39.950000000000003" customHeight="1" x14ac:dyDescent="0.25">
      <c r="B62" s="289" t="s">
        <v>2737</v>
      </c>
      <c r="C62" s="289" t="s">
        <v>2738</v>
      </c>
      <c r="D62" s="290" t="s">
        <v>2739</v>
      </c>
      <c r="E62" s="290" t="s">
        <v>2740</v>
      </c>
      <c r="F62" s="289" t="s">
        <v>893</v>
      </c>
      <c r="G62" s="290" t="s">
        <v>2741</v>
      </c>
      <c r="H62" s="290" t="s">
        <v>2742</v>
      </c>
      <c r="I62" s="372"/>
      <c r="J62" s="711" t="s">
        <v>888</v>
      </c>
    </row>
  </sheetData>
  <autoFilter ref="B3:J62" xr:uid="{5D562A95-F7A9-42BC-A766-771E591BF3B3}"/>
  <sortState xmlns:xlrd2="http://schemas.microsoft.com/office/spreadsheetml/2017/richdata2" ref="C4:I62">
    <sortCondition ref="C61"/>
  </sortState>
  <mergeCells count="1">
    <mergeCell ref="B2:J2"/>
  </mergeCells>
  <conditionalFormatting sqref="F1 F63:F65524">
    <cfRule type="cellIs" dxfId="761" priority="63" stopIfTrue="1" operator="equal">
      <formula>"Pre-populated"</formula>
    </cfRule>
    <cfRule type="cellIs" dxfId="760" priority="64" stopIfTrue="1" operator="equal">
      <formula>"Validation"</formula>
    </cfRule>
  </conditionalFormatting>
  <conditionalFormatting sqref="C54:H55 B56:B1003 B3:B23 B26:I31 C5:I6 C4:G4 I4 C11:I11 C7:G7 I7 C16:I23 C14:G15 I14:I15 B32:G33 I32:I33 B34:I46 C56:I62 B48:I53 B47:G47 I47 C8:H10 C13:I13 C12:H12">
    <cfRule type="expression" dxfId="759" priority="28">
      <formula>OR($J3="New",$J3="Updated")</formula>
    </cfRule>
  </conditionalFormatting>
  <conditionalFormatting sqref="F4:F23 F26:F62">
    <cfRule type="cellIs" dxfId="758" priority="24" stopIfTrue="1" operator="equal">
      <formula>"Validation"</formula>
    </cfRule>
    <cfRule type="cellIs" dxfId="757" priority="25" operator="equal">
      <formula>"Pre-populated"</formula>
    </cfRule>
  </conditionalFormatting>
  <conditionalFormatting sqref="J26:J62 J4:J23">
    <cfRule type="cellIs" dxfId="756" priority="26" operator="equal">
      <formula>"Updated"</formula>
    </cfRule>
    <cfRule type="cellIs" dxfId="755" priority="27" operator="equal">
      <formula>"New"</formula>
    </cfRule>
  </conditionalFormatting>
  <conditionalFormatting sqref="B1">
    <cfRule type="expression" dxfId="754" priority="23">
      <formula>OR($J1="New",$J1="Updated")</formula>
    </cfRule>
  </conditionalFormatting>
  <conditionalFormatting sqref="C24:I25">
    <cfRule type="expression" dxfId="753" priority="22">
      <formula>OR($J24="New",$J24="Updated")</formula>
    </cfRule>
  </conditionalFormatting>
  <conditionalFormatting sqref="F24:F25">
    <cfRule type="cellIs" dxfId="752" priority="18" stopIfTrue="1" operator="equal">
      <formula>"Validation"</formula>
    </cfRule>
    <cfRule type="cellIs" dxfId="751" priority="19" operator="equal">
      <formula>"Pre-populated"</formula>
    </cfRule>
  </conditionalFormatting>
  <conditionalFormatting sqref="J24:J25">
    <cfRule type="cellIs" dxfId="750" priority="20" operator="equal">
      <formula>"Updated"</formula>
    </cfRule>
    <cfRule type="cellIs" dxfId="749" priority="21" operator="equal">
      <formula>"New"</formula>
    </cfRule>
  </conditionalFormatting>
  <conditionalFormatting sqref="I54:I55">
    <cfRule type="expression" dxfId="748" priority="17">
      <formula>OR($J54="New",$J54="Updated")</formula>
    </cfRule>
  </conditionalFormatting>
  <conditionalFormatting sqref="B24:B25">
    <cfRule type="expression" dxfId="747" priority="16">
      <formula>OR($J24="New",$J24="Updated")</formula>
    </cfRule>
  </conditionalFormatting>
  <conditionalFormatting sqref="B54:B55">
    <cfRule type="expression" dxfId="746" priority="13">
      <formula>OR($J54="New",$J54="Updated")</formula>
    </cfRule>
  </conditionalFormatting>
  <conditionalFormatting sqref="H3:H4">
    <cfRule type="expression" dxfId="745" priority="12">
      <formula>OR($J3="New",$J3="Updated")</formula>
    </cfRule>
  </conditionalFormatting>
  <conditionalFormatting sqref="H7">
    <cfRule type="expression" dxfId="744" priority="11">
      <formula>OR($J7="New",$J7="Updated")</formula>
    </cfRule>
  </conditionalFormatting>
  <conditionalFormatting sqref="H14">
    <cfRule type="expression" dxfId="743" priority="10">
      <formula>OR($J14="New",$J14="Updated")</formula>
    </cfRule>
  </conditionalFormatting>
  <conditionalFormatting sqref="H15">
    <cfRule type="expression" dxfId="742" priority="9">
      <formula>OR($J15="New",$J15="Updated")</formula>
    </cfRule>
  </conditionalFormatting>
  <conditionalFormatting sqref="H47">
    <cfRule type="expression" dxfId="741" priority="5">
      <formula>OR($J47="New",$J47="Updated")</formula>
    </cfRule>
  </conditionalFormatting>
  <conditionalFormatting sqref="H32">
    <cfRule type="expression" dxfId="740" priority="7">
      <formula>OR($J32="New",$J32="Updated")</formula>
    </cfRule>
  </conditionalFormatting>
  <conditionalFormatting sqref="H33">
    <cfRule type="expression" dxfId="739" priority="6">
      <formula>OR($J33="New",$J33="Updated")</formula>
    </cfRule>
  </conditionalFormatting>
  <conditionalFormatting sqref="I8">
    <cfRule type="expression" dxfId="738" priority="4">
      <formula>OR($J8="New",$J8="Updated")</formula>
    </cfRule>
  </conditionalFormatting>
  <conditionalFormatting sqref="I9">
    <cfRule type="expression" dxfId="737" priority="3">
      <formula>OR($J9="New",$J9="Updated")</formula>
    </cfRule>
  </conditionalFormatting>
  <conditionalFormatting sqref="I10">
    <cfRule type="expression" dxfId="736" priority="2">
      <formula>OR($J10="New",$J10="Updated")</formula>
    </cfRule>
  </conditionalFormatting>
  <conditionalFormatting sqref="I12">
    <cfRule type="expression" dxfId="735" priority="1">
      <formula>OR($J12="New",$J12="Updated")</formula>
    </cfRule>
  </conditionalFormatting>
  <pageMargins left="0.70866141732283472" right="0.70866141732283472" top="0.74803149606299213" bottom="0.74803149606299213" header="0.31496062992125984" footer="0.31496062992125984"/>
  <pageSetup paperSize="9" scale="79"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AF691E-E410-4D79-818C-EF028FD55872}">
          <x14:formula1>
            <xm:f>RS_ValueSource!$E$38:$E$40</xm:f>
          </x14:formula1>
          <xm:sqref>J4:J62</xm:sqref>
        </x14:dataValidation>
        <x14:dataValidation type="list" allowBlank="1" showInputMessage="1" showErrorMessage="1" xr:uid="{C67B17CA-15C3-4CF3-A015-95E346CF0263}">
          <x14:formula1>
            <xm:f>RS_ValueSource!$E$41:$E$43</xm:f>
          </x14:formula1>
          <xm:sqref>F4:F62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tabColor rgb="FFFFFF00"/>
    <pageSetUpPr fitToPage="1"/>
  </sheetPr>
  <dimension ref="A1:G47"/>
  <sheetViews>
    <sheetView showGridLines="0" zoomScale="70" zoomScaleNormal="70" workbookViewId="0"/>
  </sheetViews>
  <sheetFormatPr defaultColWidth="10.42578125" defaultRowHeight="14.25" x14ac:dyDescent="0.25"/>
  <cols>
    <col min="1" max="1" width="2" style="3" customWidth="1"/>
    <col min="2" max="2" width="3.85546875" style="3" customWidth="1"/>
    <col min="3" max="3" width="10.42578125" style="3"/>
    <col min="4" max="4" width="92.28515625" style="3" customWidth="1"/>
    <col min="5" max="5" width="13" style="3" customWidth="1"/>
    <col min="6" max="6" width="82.42578125" style="3" customWidth="1"/>
    <col min="7" max="7" width="7.7109375" style="3" customWidth="1"/>
    <col min="8" max="16384" width="10.42578125" style="3"/>
  </cols>
  <sheetData>
    <row r="1" spans="1:7" x14ac:dyDescent="0.25">
      <c r="A1" s="461"/>
      <c r="B1" s="461"/>
      <c r="C1" s="461"/>
      <c r="D1" s="461"/>
      <c r="E1" s="461"/>
      <c r="F1" s="461"/>
      <c r="G1" s="461"/>
    </row>
    <row r="2" spans="1:7" x14ac:dyDescent="0.25">
      <c r="A2" s="461"/>
      <c r="B2" s="461"/>
      <c r="C2" s="461"/>
      <c r="D2" s="461"/>
      <c r="E2" s="461"/>
      <c r="F2" s="461"/>
      <c r="G2" s="461"/>
    </row>
    <row r="3" spans="1:7" x14ac:dyDescent="0.25">
      <c r="A3" s="461"/>
      <c r="B3" s="461"/>
      <c r="C3" s="461"/>
      <c r="D3" s="461"/>
      <c r="E3" s="461"/>
      <c r="F3" s="461"/>
      <c r="G3" s="461"/>
    </row>
    <row r="4" spans="1:7" ht="25.5" customHeight="1" x14ac:dyDescent="0.25">
      <c r="A4" s="461"/>
      <c r="B4" s="462"/>
      <c r="C4" s="995" t="s">
        <v>1139</v>
      </c>
      <c r="D4" s="995"/>
      <c r="E4" s="789"/>
      <c r="F4" s="463" t="s">
        <v>1170</v>
      </c>
      <c r="G4" s="464" t="str">
        <f>'010'!E8</f>
        <v>1234</v>
      </c>
    </row>
    <row r="5" spans="1:7" s="171" customFormat="1" x14ac:dyDescent="0.25">
      <c r="A5" s="461"/>
      <c r="B5" s="462"/>
      <c r="C5" s="462"/>
      <c r="D5" s="789"/>
      <c r="E5" s="789"/>
      <c r="F5" s="789"/>
      <c r="G5" s="463"/>
    </row>
    <row r="6" spans="1:7" ht="25.5" customHeight="1" x14ac:dyDescent="0.25">
      <c r="A6" s="461"/>
      <c r="B6" s="462"/>
      <c r="C6" s="465" t="s">
        <v>2743</v>
      </c>
      <c r="D6" s="789"/>
      <c r="E6" s="789"/>
      <c r="F6" s="789"/>
      <c r="G6" s="463"/>
    </row>
    <row r="7" spans="1:7" ht="25.5" customHeight="1" x14ac:dyDescent="0.25">
      <c r="A7" s="461"/>
      <c r="B7" s="462"/>
      <c r="C7" s="465"/>
      <c r="D7" s="789"/>
      <c r="E7" s="789"/>
      <c r="F7" s="789"/>
      <c r="G7" s="463"/>
    </row>
    <row r="8" spans="1:7" ht="25.5" customHeight="1" x14ac:dyDescent="0.25">
      <c r="A8" s="461"/>
      <c r="B8" s="462"/>
      <c r="C8" s="465" t="s">
        <v>2744</v>
      </c>
      <c r="D8" s="789"/>
      <c r="E8" s="789"/>
      <c r="F8" s="789"/>
      <c r="G8" s="463"/>
    </row>
    <row r="9" spans="1:7" ht="17.25" x14ac:dyDescent="0.25">
      <c r="A9" s="461"/>
      <c r="B9" s="461"/>
      <c r="C9" s="465"/>
      <c r="D9" s="789"/>
      <c r="E9" s="789"/>
      <c r="F9" s="789"/>
      <c r="G9" s="463"/>
    </row>
    <row r="10" spans="1:7" x14ac:dyDescent="0.25">
      <c r="A10" s="461"/>
      <c r="B10" s="461"/>
      <c r="C10" s="466" t="s">
        <v>2745</v>
      </c>
      <c r="D10" s="467" t="s">
        <v>2746</v>
      </c>
      <c r="E10" s="467" t="s">
        <v>2747</v>
      </c>
      <c r="F10" s="468" t="s">
        <v>2748</v>
      </c>
      <c r="G10" s="461"/>
    </row>
    <row r="11" spans="1:7" ht="199.5" x14ac:dyDescent="0.25">
      <c r="A11" s="461"/>
      <c r="B11" s="461"/>
      <c r="C11" s="469" t="s">
        <v>2749</v>
      </c>
      <c r="D11" s="470" t="s">
        <v>2750</v>
      </c>
      <c r="E11" s="471" t="s">
        <v>882</v>
      </c>
      <c r="F11" s="472" t="s">
        <v>16</v>
      </c>
      <c r="G11" s="461"/>
    </row>
    <row r="12" spans="1:7" ht="185.25" x14ac:dyDescent="0.25">
      <c r="A12" s="461"/>
      <c r="B12" s="461"/>
      <c r="C12" s="473" t="s">
        <v>2751</v>
      </c>
      <c r="D12" s="460" t="s">
        <v>2752</v>
      </c>
      <c r="E12" s="474" t="s">
        <v>882</v>
      </c>
      <c r="F12" s="475" t="s">
        <v>16</v>
      </c>
      <c r="G12" s="461"/>
    </row>
    <row r="13" spans="1:7" ht="142.5" x14ac:dyDescent="0.25">
      <c r="A13" s="461"/>
      <c r="B13" s="461"/>
      <c r="C13" s="473" t="s">
        <v>2753</v>
      </c>
      <c r="D13" s="460" t="s">
        <v>2754</v>
      </c>
      <c r="E13" s="474" t="s">
        <v>882</v>
      </c>
      <c r="F13" s="475" t="s">
        <v>16</v>
      </c>
      <c r="G13" s="461"/>
    </row>
    <row r="14" spans="1:7" ht="156.75" x14ac:dyDescent="0.25">
      <c r="A14" s="461"/>
      <c r="B14" s="461"/>
      <c r="C14" s="473" t="s">
        <v>2755</v>
      </c>
      <c r="D14" s="460" t="s">
        <v>2756</v>
      </c>
      <c r="E14" s="474" t="s">
        <v>882</v>
      </c>
      <c r="F14" s="475" t="s">
        <v>16</v>
      </c>
      <c r="G14" s="461"/>
    </row>
    <row r="15" spans="1:7" ht="142.5" x14ac:dyDescent="0.25">
      <c r="A15" s="461"/>
      <c r="B15" s="461"/>
      <c r="C15" s="473" t="s">
        <v>2757</v>
      </c>
      <c r="D15" s="460" t="s">
        <v>2758</v>
      </c>
      <c r="E15" s="474" t="s">
        <v>882</v>
      </c>
      <c r="F15" s="475" t="s">
        <v>16</v>
      </c>
      <c r="G15" s="461"/>
    </row>
    <row r="16" spans="1:7" ht="156.75" x14ac:dyDescent="0.25">
      <c r="A16" s="461"/>
      <c r="B16" s="461"/>
      <c r="C16" s="473" t="s">
        <v>2759</v>
      </c>
      <c r="D16" s="460" t="s">
        <v>2760</v>
      </c>
      <c r="E16" s="474" t="s">
        <v>882</v>
      </c>
      <c r="F16" s="475" t="s">
        <v>16</v>
      </c>
      <c r="G16" s="461"/>
    </row>
    <row r="17" spans="1:7" ht="165" customHeight="1" x14ac:dyDescent="0.25">
      <c r="A17" s="461"/>
      <c r="B17" s="461"/>
      <c r="C17" s="473" t="s">
        <v>2761</v>
      </c>
      <c r="D17" s="460" t="s">
        <v>2762</v>
      </c>
      <c r="E17" s="474" t="s">
        <v>882</v>
      </c>
      <c r="F17" s="475" t="s">
        <v>16</v>
      </c>
      <c r="G17" s="461"/>
    </row>
    <row r="18" spans="1:7" ht="87" customHeight="1" x14ac:dyDescent="0.25">
      <c r="A18" s="461"/>
      <c r="B18" s="461"/>
      <c r="C18" s="473" t="s">
        <v>2763</v>
      </c>
      <c r="D18" s="460" t="s">
        <v>2764</v>
      </c>
      <c r="E18" s="474" t="s">
        <v>882</v>
      </c>
      <c r="F18" s="475" t="s">
        <v>16</v>
      </c>
      <c r="G18" s="461"/>
    </row>
    <row r="19" spans="1:7" ht="156.75" x14ac:dyDescent="0.25">
      <c r="A19" s="461"/>
      <c r="B19" s="461"/>
      <c r="C19" s="473" t="s">
        <v>2765</v>
      </c>
      <c r="D19" s="460" t="s">
        <v>2766</v>
      </c>
      <c r="E19" s="474" t="s">
        <v>882</v>
      </c>
      <c r="F19" s="475" t="s">
        <v>16</v>
      </c>
      <c r="G19" s="461"/>
    </row>
    <row r="20" spans="1:7" ht="184.5" customHeight="1" x14ac:dyDescent="0.25">
      <c r="A20" s="461"/>
      <c r="B20" s="461"/>
      <c r="C20" s="473" t="s">
        <v>2767</v>
      </c>
      <c r="D20" s="460" t="s">
        <v>2768</v>
      </c>
      <c r="E20" s="474" t="s">
        <v>882</v>
      </c>
      <c r="F20" s="475" t="s">
        <v>16</v>
      </c>
      <c r="G20" s="461"/>
    </row>
    <row r="21" spans="1:7" ht="25.5" customHeight="1" x14ac:dyDescent="0.25">
      <c r="A21" s="461"/>
      <c r="B21" s="462"/>
      <c r="C21" s="465"/>
      <c r="D21" s="789"/>
      <c r="E21" s="789"/>
      <c r="F21" s="789"/>
      <c r="G21" s="463"/>
    </row>
    <row r="22" spans="1:7" ht="25.5" customHeight="1" x14ac:dyDescent="0.25">
      <c r="A22" s="461"/>
      <c r="B22" s="462"/>
      <c r="C22" s="465" t="s">
        <v>2769</v>
      </c>
      <c r="D22" s="789"/>
      <c r="E22" s="789"/>
      <c r="F22" s="789"/>
      <c r="G22" s="463"/>
    </row>
    <row r="23" spans="1:7" ht="17.25" x14ac:dyDescent="0.25">
      <c r="A23" s="461"/>
      <c r="B23" s="461"/>
      <c r="C23" s="465"/>
      <c r="D23" s="789"/>
      <c r="E23" s="789"/>
      <c r="F23" s="789"/>
      <c r="G23" s="463"/>
    </row>
    <row r="24" spans="1:7" x14ac:dyDescent="0.25">
      <c r="A24" s="461"/>
      <c r="B24" s="461"/>
      <c r="C24" s="466" t="s">
        <v>2745</v>
      </c>
      <c r="D24" s="467" t="s">
        <v>2746</v>
      </c>
      <c r="E24" s="467" t="s">
        <v>2747</v>
      </c>
      <c r="F24" s="468" t="s">
        <v>2748</v>
      </c>
      <c r="G24" s="461"/>
    </row>
    <row r="25" spans="1:7" ht="128.25" x14ac:dyDescent="0.25">
      <c r="A25" s="461"/>
      <c r="B25" s="461"/>
      <c r="C25" s="469" t="s">
        <v>2749</v>
      </c>
      <c r="D25" s="470" t="s">
        <v>2770</v>
      </c>
      <c r="E25" s="471" t="s">
        <v>882</v>
      </c>
      <c r="F25" s="472" t="s">
        <v>16</v>
      </c>
      <c r="G25" s="461"/>
    </row>
    <row r="26" spans="1:7" ht="185.25" x14ac:dyDescent="0.25">
      <c r="A26" s="461"/>
      <c r="B26" s="461"/>
      <c r="C26" s="473" t="s">
        <v>2751</v>
      </c>
      <c r="D26" s="460" t="s">
        <v>2771</v>
      </c>
      <c r="E26" s="474" t="s">
        <v>882</v>
      </c>
      <c r="F26" s="475" t="s">
        <v>16</v>
      </c>
      <c r="G26" s="461"/>
    </row>
    <row r="27" spans="1:7" ht="156.75" x14ac:dyDescent="0.25">
      <c r="A27" s="461"/>
      <c r="B27" s="461"/>
      <c r="C27" s="473" t="s">
        <v>2753</v>
      </c>
      <c r="D27" s="460" t="s">
        <v>2772</v>
      </c>
      <c r="E27" s="474" t="s">
        <v>882</v>
      </c>
      <c r="F27" s="475" t="s">
        <v>16</v>
      </c>
      <c r="G27" s="461"/>
    </row>
    <row r="28" spans="1:7" ht="199.5" x14ac:dyDescent="0.25">
      <c r="A28" s="461"/>
      <c r="B28" s="461"/>
      <c r="C28" s="473" t="s">
        <v>2755</v>
      </c>
      <c r="D28" s="460" t="s">
        <v>2773</v>
      </c>
      <c r="E28" s="474" t="s">
        <v>882</v>
      </c>
      <c r="F28" s="475" t="s">
        <v>16</v>
      </c>
      <c r="G28" s="461"/>
    </row>
    <row r="29" spans="1:7" ht="25.5" customHeight="1" x14ac:dyDescent="0.25">
      <c r="A29" s="461"/>
      <c r="B29" s="462"/>
      <c r="C29" s="465"/>
      <c r="D29" s="789"/>
      <c r="E29" s="789"/>
      <c r="F29" s="789"/>
      <c r="G29" s="463"/>
    </row>
    <row r="30" spans="1:7" ht="25.5" customHeight="1" x14ac:dyDescent="0.25">
      <c r="A30" s="461"/>
      <c r="B30" s="462"/>
      <c r="C30" s="465" t="s">
        <v>2774</v>
      </c>
      <c r="D30" s="789"/>
      <c r="E30" s="789"/>
      <c r="F30" s="789"/>
      <c r="G30" s="463"/>
    </row>
    <row r="31" spans="1:7" ht="17.25" x14ac:dyDescent="0.25">
      <c r="A31" s="461"/>
      <c r="B31" s="461"/>
      <c r="C31" s="465"/>
      <c r="D31" s="789"/>
      <c r="E31" s="789"/>
      <c r="F31" s="789"/>
      <c r="G31" s="463"/>
    </row>
    <row r="32" spans="1:7" x14ac:dyDescent="0.25">
      <c r="A32" s="461"/>
      <c r="B32" s="461"/>
      <c r="C32" s="466" t="s">
        <v>2745</v>
      </c>
      <c r="D32" s="467" t="s">
        <v>2746</v>
      </c>
      <c r="E32" s="467" t="s">
        <v>2747</v>
      </c>
      <c r="F32" s="468" t="s">
        <v>2748</v>
      </c>
      <c r="G32" s="461"/>
    </row>
    <row r="33" spans="1:7" ht="138.75" customHeight="1" x14ac:dyDescent="0.25">
      <c r="A33" s="461"/>
      <c r="B33" s="461"/>
      <c r="C33" s="469" t="s">
        <v>2749</v>
      </c>
      <c r="D33" s="470" t="s">
        <v>2775</v>
      </c>
      <c r="E33" s="471" t="s">
        <v>882</v>
      </c>
      <c r="F33" s="472" t="s">
        <v>16</v>
      </c>
      <c r="G33" s="461"/>
    </row>
    <row r="34" spans="1:7" ht="195.75" customHeight="1" x14ac:dyDescent="0.25">
      <c r="A34" s="461"/>
      <c r="B34" s="461"/>
      <c r="C34" s="473" t="s">
        <v>2751</v>
      </c>
      <c r="D34" s="460" t="s">
        <v>2776</v>
      </c>
      <c r="E34" s="474" t="s">
        <v>882</v>
      </c>
      <c r="F34" s="475" t="s">
        <v>16</v>
      </c>
      <c r="G34" s="461"/>
    </row>
    <row r="35" spans="1:7" ht="25.5" customHeight="1" x14ac:dyDescent="0.25">
      <c r="A35" s="461"/>
      <c r="B35" s="462"/>
      <c r="C35" s="465"/>
      <c r="D35" s="789"/>
      <c r="E35" s="789"/>
      <c r="F35" s="789"/>
      <c r="G35" s="463"/>
    </row>
    <row r="36" spans="1:7" ht="25.5" customHeight="1" x14ac:dyDescent="0.25">
      <c r="A36" s="461"/>
      <c r="B36" s="462"/>
      <c r="C36" s="465" t="s">
        <v>2777</v>
      </c>
      <c r="D36" s="789"/>
      <c r="E36" s="789"/>
      <c r="F36" s="789"/>
      <c r="G36" s="463"/>
    </row>
    <row r="37" spans="1:7" ht="17.25" x14ac:dyDescent="0.25">
      <c r="A37" s="461"/>
      <c r="B37" s="461"/>
      <c r="C37" s="465"/>
      <c r="D37" s="789"/>
      <c r="E37" s="789"/>
      <c r="F37" s="789"/>
      <c r="G37" s="463"/>
    </row>
    <row r="38" spans="1:7" x14ac:dyDescent="0.25">
      <c r="A38" s="461"/>
      <c r="B38" s="461"/>
      <c r="C38" s="466" t="s">
        <v>2745</v>
      </c>
      <c r="D38" s="467" t="s">
        <v>2746</v>
      </c>
      <c r="E38" s="467" t="s">
        <v>2747</v>
      </c>
      <c r="F38" s="468" t="s">
        <v>2748</v>
      </c>
      <c r="G38" s="461"/>
    </row>
    <row r="39" spans="1:7" ht="213.75" x14ac:dyDescent="0.25">
      <c r="A39" s="461"/>
      <c r="B39" s="461"/>
      <c r="C39" s="469" t="s">
        <v>2749</v>
      </c>
      <c r="D39" s="470" t="s">
        <v>2778</v>
      </c>
      <c r="E39" s="471" t="s">
        <v>882</v>
      </c>
      <c r="F39" s="472" t="s">
        <v>16</v>
      </c>
      <c r="G39" s="461"/>
    </row>
    <row r="40" spans="1:7" ht="142.5" x14ac:dyDescent="0.25">
      <c r="A40" s="461"/>
      <c r="B40" s="461"/>
      <c r="C40" s="473" t="s">
        <v>2751</v>
      </c>
      <c r="D40" s="460" t="s">
        <v>2779</v>
      </c>
      <c r="E40" s="474" t="s">
        <v>882</v>
      </c>
      <c r="F40" s="475" t="s">
        <v>16</v>
      </c>
      <c r="G40" s="461"/>
    </row>
    <row r="41" spans="1:7" ht="156.75" x14ac:dyDescent="0.25">
      <c r="A41" s="461"/>
      <c r="B41" s="461"/>
      <c r="C41" s="473" t="s">
        <v>2753</v>
      </c>
      <c r="D41" s="460" t="s">
        <v>2780</v>
      </c>
      <c r="E41" s="474" t="s">
        <v>882</v>
      </c>
      <c r="F41" s="475" t="s">
        <v>16</v>
      </c>
      <c r="G41" s="461"/>
    </row>
    <row r="42" spans="1:7" ht="25.5" customHeight="1" x14ac:dyDescent="0.25">
      <c r="A42" s="461"/>
      <c r="B42" s="462"/>
      <c r="C42" s="465"/>
      <c r="D42" s="789"/>
      <c r="E42" s="789"/>
      <c r="F42" s="789"/>
      <c r="G42" s="463"/>
    </row>
    <row r="43" spans="1:7" ht="25.5" customHeight="1" x14ac:dyDescent="0.25">
      <c r="A43" s="461"/>
      <c r="B43" s="462"/>
      <c r="C43" s="465" t="s">
        <v>2781</v>
      </c>
      <c r="D43" s="789"/>
      <c r="E43" s="789"/>
      <c r="F43" s="789"/>
      <c r="G43" s="463"/>
    </row>
    <row r="44" spans="1:7" ht="17.25" x14ac:dyDescent="0.25">
      <c r="A44" s="461"/>
      <c r="B44" s="461"/>
      <c r="C44" s="465"/>
      <c r="D44" s="789"/>
      <c r="E44" s="789"/>
      <c r="F44" s="789"/>
      <c r="G44" s="463"/>
    </row>
    <row r="45" spans="1:7" x14ac:dyDescent="0.25">
      <c r="A45" s="461"/>
      <c r="B45" s="461"/>
      <c r="C45" s="466" t="s">
        <v>2745</v>
      </c>
      <c r="D45" s="467" t="s">
        <v>2746</v>
      </c>
      <c r="E45" s="467" t="s">
        <v>2747</v>
      </c>
      <c r="F45" s="468" t="s">
        <v>2748</v>
      </c>
      <c r="G45" s="461"/>
    </row>
    <row r="46" spans="1:7" ht="114" x14ac:dyDescent="0.25">
      <c r="A46" s="461"/>
      <c r="B46" s="461"/>
      <c r="C46" s="469" t="s">
        <v>2749</v>
      </c>
      <c r="D46" s="470" t="s">
        <v>2782</v>
      </c>
      <c r="E46" s="471" t="s">
        <v>882</v>
      </c>
      <c r="F46" s="472" t="s">
        <v>16</v>
      </c>
      <c r="G46" s="461"/>
    </row>
    <row r="47" spans="1:7" ht="85.5" x14ac:dyDescent="0.25">
      <c r="A47" s="461"/>
      <c r="B47" s="461"/>
      <c r="C47" s="473" t="s">
        <v>2751</v>
      </c>
      <c r="D47" s="460" t="s">
        <v>2783</v>
      </c>
      <c r="E47" s="476" t="s">
        <v>2784</v>
      </c>
      <c r="F47" s="472"/>
      <c r="G47" s="461"/>
    </row>
  </sheetData>
  <sheetProtection formatColumns="0"/>
  <mergeCells count="1">
    <mergeCell ref="C4:D4"/>
  </mergeCells>
  <pageMargins left="0.70866141732283472" right="0.70866141732283472" top="0.74803149606299213" bottom="0.74803149606299213" header="0.31496062992125984" footer="0.31496062992125984"/>
  <pageSetup paperSize="9" scale="63" fitToHeight="0" orientation="landscape" r:id="rId1"/>
  <headerFooter scaleWithDoc="0">
    <oddHeader>&amp;R&amp;F</oddHeader>
    <oddFooter>&amp;L&amp;D &amp;T&amp;RPage &amp;P of &amp;N&amp;C&amp;1#&amp;"Calibri"&amp;10&amp;K000000Classification: Confidential</oddFooter>
  </headerFooter>
  <rowBreaks count="4" manualBreakCount="4">
    <brk id="20" max="6" man="1"/>
    <brk id="28" max="6" man="1"/>
    <brk id="34" max="6" man="1"/>
    <brk id="41" max="6"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1300-000000000000}">
          <x14:formula1>
            <xm:f>RS_ValueSource!F32:F33</xm:f>
          </x14:formula1>
          <xm:sqref>E11</xm:sqref>
        </x14:dataValidation>
        <x14:dataValidation type="list" allowBlank="1" showInputMessage="1" showErrorMessage="1" xr:uid="{00000000-0002-0000-1300-000002000000}">
          <x14:formula1>
            <xm:f>RS_ValueSource!F32:F33</xm:f>
          </x14:formula1>
          <xm:sqref>E12</xm:sqref>
        </x14:dataValidation>
        <x14:dataValidation type="list" allowBlank="1" showInputMessage="1" showErrorMessage="1" xr:uid="{00000000-0002-0000-1300-000004000000}">
          <x14:formula1>
            <xm:f>RS_ValueSource!F32:F33</xm:f>
          </x14:formula1>
          <xm:sqref>E13</xm:sqref>
        </x14:dataValidation>
        <x14:dataValidation type="list" allowBlank="1" showInputMessage="1" showErrorMessage="1" xr:uid="{00000000-0002-0000-1300-000006000000}">
          <x14:formula1>
            <xm:f>RS_ValueSource!F32:F33</xm:f>
          </x14:formula1>
          <xm:sqref>E14</xm:sqref>
        </x14:dataValidation>
        <x14:dataValidation type="list" allowBlank="1" showInputMessage="1" showErrorMessage="1" xr:uid="{00000000-0002-0000-1300-000008000000}">
          <x14:formula1>
            <xm:f>RS_ValueSource!F32:F33</xm:f>
          </x14:formula1>
          <xm:sqref>E15</xm:sqref>
        </x14:dataValidation>
        <x14:dataValidation type="list" allowBlank="1" showInputMessage="1" showErrorMessage="1" xr:uid="{00000000-0002-0000-1300-00000A000000}">
          <x14:formula1>
            <xm:f>RS_ValueSource!F32:F33</xm:f>
          </x14:formula1>
          <xm:sqref>E16</xm:sqref>
        </x14:dataValidation>
        <x14:dataValidation type="list" allowBlank="1" showInputMessage="1" showErrorMessage="1" xr:uid="{00000000-0002-0000-1300-00000C000000}">
          <x14:formula1>
            <xm:f>RS_ValueSource!F32:F33</xm:f>
          </x14:formula1>
          <xm:sqref>E17</xm:sqref>
        </x14:dataValidation>
        <x14:dataValidation type="list" allowBlank="1" showInputMessage="1" showErrorMessage="1" xr:uid="{00000000-0002-0000-1300-00000E000000}">
          <x14:formula1>
            <xm:f>RS_ValueSource!F32:F33</xm:f>
          </x14:formula1>
          <xm:sqref>E18</xm:sqref>
        </x14:dataValidation>
        <x14:dataValidation type="list" allowBlank="1" showInputMessage="1" showErrorMessage="1" xr:uid="{00000000-0002-0000-1300-000010000000}">
          <x14:formula1>
            <xm:f>RS_ValueSource!F32:F33</xm:f>
          </x14:formula1>
          <xm:sqref>E19</xm:sqref>
        </x14:dataValidation>
        <x14:dataValidation type="list" allowBlank="1" showInputMessage="1" showErrorMessage="1" xr:uid="{00000000-0002-0000-1300-000012000000}">
          <x14:formula1>
            <xm:f>RS_ValueSource!F32:F33</xm:f>
          </x14:formula1>
          <xm:sqref>E20</xm:sqref>
        </x14:dataValidation>
        <x14:dataValidation type="list" allowBlank="1" showInputMessage="1" showErrorMessage="1" xr:uid="{00000000-0002-0000-1300-000014000000}">
          <x14:formula1>
            <xm:f>RS_ValueSource!F32:F33</xm:f>
          </x14:formula1>
          <xm:sqref>E25</xm:sqref>
        </x14:dataValidation>
        <x14:dataValidation type="list" allowBlank="1" showInputMessage="1" showErrorMessage="1" xr:uid="{00000000-0002-0000-1300-000016000000}">
          <x14:formula1>
            <xm:f>RS_ValueSource!F32:F33</xm:f>
          </x14:formula1>
          <xm:sqref>E26</xm:sqref>
        </x14:dataValidation>
        <x14:dataValidation type="list" allowBlank="1" showInputMessage="1" showErrorMessage="1" xr:uid="{00000000-0002-0000-1300-000018000000}">
          <x14:formula1>
            <xm:f>RS_ValueSource!F32:F33</xm:f>
          </x14:formula1>
          <xm:sqref>E27</xm:sqref>
        </x14:dataValidation>
        <x14:dataValidation type="list" allowBlank="1" showInputMessage="1" showErrorMessage="1" xr:uid="{00000000-0002-0000-1300-00001A000000}">
          <x14:formula1>
            <xm:f>RS_ValueSource!F32:F33</xm:f>
          </x14:formula1>
          <xm:sqref>E28</xm:sqref>
        </x14:dataValidation>
        <x14:dataValidation type="list" allowBlank="1" showInputMessage="1" showErrorMessage="1" xr:uid="{00000000-0002-0000-1300-00001C000000}">
          <x14:formula1>
            <xm:f>RS_ValueSource!F32:F33</xm:f>
          </x14:formula1>
          <xm:sqref>E33</xm:sqref>
        </x14:dataValidation>
        <x14:dataValidation type="list" allowBlank="1" showInputMessage="1" showErrorMessage="1" xr:uid="{00000000-0002-0000-1300-00001E000000}">
          <x14:formula1>
            <xm:f>RS_ValueSource!F32:F33</xm:f>
          </x14:formula1>
          <xm:sqref>E34</xm:sqref>
        </x14:dataValidation>
        <x14:dataValidation type="list" allowBlank="1" showInputMessage="1" showErrorMessage="1" xr:uid="{00000000-0002-0000-1300-000020000000}">
          <x14:formula1>
            <xm:f>RS_ValueSource!F32:F33</xm:f>
          </x14:formula1>
          <xm:sqref>E39</xm:sqref>
        </x14:dataValidation>
        <x14:dataValidation type="list" allowBlank="1" showInputMessage="1" showErrorMessage="1" xr:uid="{00000000-0002-0000-1300-000022000000}">
          <x14:formula1>
            <xm:f>RS_ValueSource!F32:F33</xm:f>
          </x14:formula1>
          <xm:sqref>E40</xm:sqref>
        </x14:dataValidation>
        <x14:dataValidation type="list" allowBlank="1" showInputMessage="1" showErrorMessage="1" xr:uid="{00000000-0002-0000-1300-000024000000}">
          <x14:formula1>
            <xm:f>RS_ValueSource!F32:F33</xm:f>
          </x14:formula1>
          <xm:sqref>E41</xm:sqref>
        </x14:dataValidation>
        <x14:dataValidation type="list" allowBlank="1" showInputMessage="1" showErrorMessage="1" xr:uid="{00000000-0002-0000-1300-000026000000}">
          <x14:formula1>
            <xm:f>RS_ValueSource!F32:F33</xm:f>
          </x14:formula1>
          <xm:sqref>E46</xm:sqref>
        </x14:dataValidation>
        <x14:dataValidation type="list" allowBlank="1" showInputMessage="1" showErrorMessage="1" xr:uid="{FD9B1E27-1FDC-40EC-9E4A-07E1D112C76F}">
          <x14:formula1>
            <xm:f>RS_ValueSource!F32:F33</xm:f>
          </x14:formula1>
          <xm:sqref>E47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303B-503B-4F85-BF85-2626FE930CC4}">
  <sheetPr codeName="Sheet46">
    <tabColor rgb="FFFFFF00"/>
    <pageSetUpPr fitToPage="1"/>
  </sheetPr>
  <dimension ref="B2:I4"/>
  <sheetViews>
    <sheetView zoomScale="90" zoomScaleNormal="9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2" width="11.85546875" style="279" customWidth="1"/>
    <col min="3" max="3" width="11.85546875" style="284" customWidth="1"/>
    <col min="4" max="5" width="28" style="280" customWidth="1"/>
    <col min="6" max="6" width="9.140625" style="280"/>
    <col min="7" max="7" width="44.28515625" style="280" customWidth="1"/>
    <col min="8" max="8" width="40.7109375" style="280" customWidth="1"/>
    <col min="9" max="9" width="10.7109375" style="279" customWidth="1"/>
    <col min="10" max="16384" width="9.140625" style="279"/>
  </cols>
  <sheetData>
    <row r="2" spans="2:9" ht="48" customHeight="1" x14ac:dyDescent="0.25">
      <c r="B2" s="837" t="s">
        <v>2785</v>
      </c>
      <c r="C2" s="837"/>
      <c r="D2" s="837"/>
      <c r="E2" s="837"/>
      <c r="F2" s="837"/>
      <c r="G2" s="837"/>
      <c r="H2" s="837"/>
      <c r="I2" s="837"/>
    </row>
    <row r="3" spans="2:9" ht="32.25" customHeight="1" x14ac:dyDescent="0.25">
      <c r="B3" s="282" t="s">
        <v>1209</v>
      </c>
      <c r="C3" s="282" t="s">
        <v>1210</v>
      </c>
      <c r="D3" s="282" t="s">
        <v>1211</v>
      </c>
      <c r="E3" s="282" t="s">
        <v>986</v>
      </c>
      <c r="F3" s="300" t="s">
        <v>1212</v>
      </c>
      <c r="G3" s="282" t="s">
        <v>1213</v>
      </c>
      <c r="H3" s="282" t="s">
        <v>1214</v>
      </c>
      <c r="I3" s="282" t="s">
        <v>1145</v>
      </c>
    </row>
    <row r="4" spans="2:9" ht="50.1" customHeight="1" x14ac:dyDescent="0.25">
      <c r="B4" s="289" t="s">
        <v>2786</v>
      </c>
      <c r="C4" s="289" t="s">
        <v>2787</v>
      </c>
      <c r="D4" s="290" t="s">
        <v>2788</v>
      </c>
      <c r="E4" s="290" t="s">
        <v>2789</v>
      </c>
      <c r="F4" s="289" t="s">
        <v>895</v>
      </c>
      <c r="G4" s="290" t="s">
        <v>2790</v>
      </c>
      <c r="H4" s="373" t="s">
        <v>2791</v>
      </c>
      <c r="I4" s="711" t="s">
        <v>890</v>
      </c>
    </row>
  </sheetData>
  <mergeCells count="1">
    <mergeCell ref="B2:I2"/>
  </mergeCells>
  <conditionalFormatting sqref="C4:H4">
    <cfRule type="expression" dxfId="734" priority="7">
      <formula>OR($I4="New",$I4="Updated")</formula>
    </cfRule>
  </conditionalFormatting>
  <conditionalFormatting sqref="F4">
    <cfRule type="cellIs" dxfId="733" priority="3" stopIfTrue="1" operator="equal">
      <formula>"Validation"</formula>
    </cfRule>
    <cfRule type="cellIs" dxfId="732" priority="4" operator="equal">
      <formula>"Pre-populated"</formula>
    </cfRule>
  </conditionalFormatting>
  <conditionalFormatting sqref="I4">
    <cfRule type="cellIs" dxfId="731" priority="5" operator="equal">
      <formula>"Updated"</formula>
    </cfRule>
    <cfRule type="cellIs" dxfId="730" priority="6" operator="equal">
      <formula>"New"</formula>
    </cfRule>
  </conditionalFormatting>
  <conditionalFormatting sqref="B3">
    <cfRule type="expression" dxfId="729" priority="2">
      <formula>OR($I3="New",$I3="Updated")</formula>
    </cfRule>
  </conditionalFormatting>
  <conditionalFormatting sqref="B4">
    <cfRule type="expression" dxfId="728" priority="1">
      <formula>OR($I4="New",$I4="Updated")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0ACF205-0DD8-46D8-8F51-4797F020D1E8}">
          <x14:formula1>
            <xm:f>RS_ValueSource!$E$41:$E$43</xm:f>
          </x14:formula1>
          <xm:sqref>F4</xm:sqref>
        </x14:dataValidation>
        <x14:dataValidation type="list" allowBlank="1" showInputMessage="1" showErrorMessage="1" xr:uid="{13D7F6A5-C4C8-44B4-9A2A-24140952E69E}">
          <x14:formula1>
            <xm:f>RS_ValueSource!$E$38:$E$40</xm:f>
          </x14:formula1>
          <xm:sqref>I4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rgb="FFFFFF00"/>
    <pageSetUpPr fitToPage="1"/>
  </sheetPr>
  <dimension ref="A1:M75"/>
  <sheetViews>
    <sheetView showGridLines="0" zoomScale="85" zoomScaleNormal="85" workbookViewId="0"/>
  </sheetViews>
  <sheetFormatPr defaultColWidth="10.42578125" defaultRowHeight="16.5" x14ac:dyDescent="0.3"/>
  <cols>
    <col min="1" max="1" width="2" style="15" customWidth="1"/>
    <col min="2" max="2" width="4.28515625" style="15" customWidth="1"/>
    <col min="3" max="3" width="35.140625" style="15" customWidth="1"/>
    <col min="4" max="13" width="18" style="15" customWidth="1"/>
    <col min="14" max="16384" width="10.42578125" style="15"/>
  </cols>
  <sheetData>
    <row r="1" spans="1:13" ht="16.5" customHeight="1" x14ac:dyDescent="0.3">
      <c r="A1" s="801"/>
      <c r="B1" s="801"/>
      <c r="C1" s="801"/>
      <c r="D1" s="801"/>
      <c r="E1" s="801"/>
      <c r="F1" s="801"/>
      <c r="G1" s="801"/>
      <c r="H1" s="801"/>
      <c r="I1" s="801"/>
      <c r="J1" s="801"/>
      <c r="K1" s="801"/>
    </row>
    <row r="2" spans="1:13" x14ac:dyDescent="0.3">
      <c r="A2" s="3"/>
    </row>
    <row r="3" spans="1:13" x14ac:dyDescent="0.3">
      <c r="A3" s="3"/>
    </row>
    <row r="4" spans="1:13" ht="20.25" x14ac:dyDescent="0.35">
      <c r="A4" s="3"/>
      <c r="B4" s="170"/>
      <c r="C4" s="177" t="s">
        <v>1139</v>
      </c>
      <c r="D4" s="338"/>
      <c r="E4" s="338"/>
      <c r="F4" s="338"/>
      <c r="G4" s="120"/>
      <c r="H4" s="338"/>
      <c r="I4" s="178"/>
      <c r="J4" s="178"/>
      <c r="K4" s="178"/>
      <c r="L4" s="120" t="s">
        <v>1170</v>
      </c>
      <c r="M4" s="121" t="str">
        <f>'010'!E8</f>
        <v>1234</v>
      </c>
    </row>
    <row r="5" spans="1:13" x14ac:dyDescent="0.3">
      <c r="A5" s="3"/>
      <c r="B5" s="172"/>
      <c r="C5" s="172"/>
      <c r="D5" s="173"/>
      <c r="E5" s="173"/>
      <c r="F5" s="173"/>
      <c r="G5" s="174"/>
      <c r="H5" s="173"/>
    </row>
    <row r="6" spans="1:13" ht="17.25" x14ac:dyDescent="0.3">
      <c r="A6" s="3"/>
      <c r="B6" s="172"/>
      <c r="C6" s="175" t="s">
        <v>2792</v>
      </c>
      <c r="D6" s="338"/>
      <c r="E6" s="338"/>
      <c r="F6" s="338"/>
      <c r="G6" s="120"/>
      <c r="H6" s="338"/>
      <c r="I6" s="178"/>
      <c r="J6" s="178"/>
      <c r="K6" s="178"/>
      <c r="L6" s="178"/>
    </row>
    <row r="7" spans="1:13" ht="17.25" x14ac:dyDescent="0.3">
      <c r="A7" s="3"/>
      <c r="B7" s="172"/>
      <c r="C7" s="312"/>
      <c r="D7" s="173"/>
      <c r="E7" s="173"/>
      <c r="F7" s="173"/>
      <c r="G7" s="174"/>
      <c r="H7" s="173"/>
      <c r="I7" s="76"/>
      <c r="J7" s="76"/>
      <c r="K7" s="76"/>
      <c r="L7" s="76"/>
    </row>
    <row r="8" spans="1:13" ht="17.25" x14ac:dyDescent="0.3">
      <c r="B8" s="172"/>
      <c r="C8" s="179" t="s">
        <v>2793</v>
      </c>
      <c r="D8" s="180"/>
      <c r="E8" s="180"/>
      <c r="F8" s="180"/>
      <c r="G8" s="181"/>
      <c r="H8" s="180"/>
      <c r="I8" s="182"/>
      <c r="J8" s="182"/>
      <c r="K8" s="182"/>
      <c r="L8" s="182"/>
    </row>
    <row r="10" spans="1:13" s="158" customFormat="1" ht="249.95" customHeight="1" x14ac:dyDescent="0.2">
      <c r="C10" s="996" t="s">
        <v>2794</v>
      </c>
      <c r="D10" s="997"/>
      <c r="E10" s="997"/>
      <c r="F10" s="997"/>
      <c r="G10" s="997"/>
      <c r="H10" s="997"/>
      <c r="I10" s="997"/>
      <c r="J10" s="997"/>
      <c r="K10" s="997"/>
      <c r="L10" s="998"/>
    </row>
    <row r="11" spans="1:13" ht="15.75" customHeight="1" x14ac:dyDescent="0.3"/>
    <row r="12" spans="1:13" ht="17.25" x14ac:dyDescent="0.3">
      <c r="C12" s="183" t="s">
        <v>2795</v>
      </c>
    </row>
    <row r="13" spans="1:13" x14ac:dyDescent="0.3">
      <c r="D13" s="182"/>
      <c r="E13" s="182"/>
      <c r="F13" s="182"/>
      <c r="G13" s="182"/>
      <c r="H13" s="182"/>
      <c r="I13" s="182"/>
      <c r="J13" s="182"/>
      <c r="K13" s="182"/>
      <c r="L13" s="182"/>
    </row>
    <row r="14" spans="1:13" ht="38.25" customHeight="1" x14ac:dyDescent="0.3">
      <c r="C14" s="1024" t="s">
        <v>2796</v>
      </c>
      <c r="D14" s="1022" t="s">
        <v>2797</v>
      </c>
      <c r="E14" s="1022" t="s">
        <v>2798</v>
      </c>
      <c r="F14" s="1022" t="s">
        <v>2799</v>
      </c>
      <c r="G14" s="1022" t="s">
        <v>2800</v>
      </c>
      <c r="H14" s="1027" t="s">
        <v>2801</v>
      </c>
      <c r="I14" s="1028"/>
      <c r="J14" s="1028"/>
      <c r="K14" s="1028"/>
      <c r="L14" s="1029"/>
      <c r="M14" s="790" t="s">
        <v>2802</v>
      </c>
    </row>
    <row r="15" spans="1:13" x14ac:dyDescent="0.3">
      <c r="C15" s="1025"/>
      <c r="D15" s="1023"/>
      <c r="E15" s="1023"/>
      <c r="F15" s="1023"/>
      <c r="G15" s="1023"/>
      <c r="H15" s="176" t="s">
        <v>1634</v>
      </c>
      <c r="I15" s="176" t="s">
        <v>1635</v>
      </c>
      <c r="J15" s="176" t="s">
        <v>1636</v>
      </c>
      <c r="K15" s="176" t="s">
        <v>1637</v>
      </c>
      <c r="L15" s="176" t="s">
        <v>1639</v>
      </c>
      <c r="M15" s="176" t="s">
        <v>1639</v>
      </c>
    </row>
    <row r="16" spans="1:13" x14ac:dyDescent="0.3">
      <c r="C16" s="1026"/>
      <c r="D16" s="788" t="s">
        <v>1286</v>
      </c>
      <c r="E16" s="788" t="s">
        <v>1287</v>
      </c>
      <c r="F16" s="788" t="s">
        <v>1308</v>
      </c>
      <c r="G16" s="788" t="s">
        <v>1309</v>
      </c>
      <c r="H16" s="176" t="s">
        <v>1310</v>
      </c>
      <c r="I16" s="176" t="s">
        <v>1311</v>
      </c>
      <c r="J16" s="176" t="s">
        <v>1312</v>
      </c>
      <c r="K16" s="176" t="s">
        <v>1313</v>
      </c>
      <c r="L16" s="176" t="s">
        <v>1314</v>
      </c>
      <c r="M16" s="176" t="s">
        <v>2803</v>
      </c>
    </row>
    <row r="17" spans="2:13" ht="39.950000000000003" customHeight="1" x14ac:dyDescent="0.3">
      <c r="C17" s="185" t="s">
        <v>2804</v>
      </c>
      <c r="D17" s="286">
        <v>0</v>
      </c>
      <c r="E17" s="286">
        <v>0</v>
      </c>
      <c r="F17" s="704" t="s">
        <v>1181</v>
      </c>
      <c r="G17" s="704" t="s">
        <v>1181</v>
      </c>
      <c r="H17" s="286">
        <v>0</v>
      </c>
      <c r="I17" s="286" t="s">
        <v>2805</v>
      </c>
      <c r="J17" s="286" t="s">
        <v>2806</v>
      </c>
      <c r="K17" s="286" t="s">
        <v>2807</v>
      </c>
      <c r="L17" s="379" t="s">
        <v>2808</v>
      </c>
      <c r="M17" s="379"/>
    </row>
    <row r="18" spans="2:13" ht="39.950000000000003" hidden="1" customHeight="1" x14ac:dyDescent="0.3">
      <c r="C18" s="185" t="s">
        <v>2809</v>
      </c>
      <c r="D18" s="286">
        <v>0</v>
      </c>
      <c r="E18" s="286">
        <v>0</v>
      </c>
      <c r="F18" s="704" t="s">
        <v>1181</v>
      </c>
      <c r="G18" s="704" t="s">
        <v>1181</v>
      </c>
      <c r="H18" s="286">
        <v>0</v>
      </c>
      <c r="I18" s="286" t="s">
        <v>2805</v>
      </c>
      <c r="J18" s="286" t="s">
        <v>2806</v>
      </c>
      <c r="K18" s="286" t="s">
        <v>2807</v>
      </c>
      <c r="L18" s="379" t="s">
        <v>2808</v>
      </c>
      <c r="M18" s="379"/>
    </row>
    <row r="19" spans="2:13" ht="39.950000000000003" customHeight="1" x14ac:dyDescent="0.3">
      <c r="C19" s="187" t="s">
        <v>2810</v>
      </c>
      <c r="D19" s="286">
        <v>0</v>
      </c>
      <c r="E19" s="286">
        <v>0</v>
      </c>
      <c r="F19" s="704"/>
      <c r="G19" s="704"/>
      <c r="H19" s="286">
        <v>0</v>
      </c>
      <c r="I19" s="286" t="s">
        <v>2805</v>
      </c>
      <c r="J19" s="286" t="s">
        <v>2806</v>
      </c>
      <c r="K19" s="286" t="s">
        <v>2807</v>
      </c>
      <c r="L19" s="379" t="s">
        <v>2808</v>
      </c>
      <c r="M19" s="379"/>
    </row>
    <row r="20" spans="2:13" ht="73.5" customHeight="1" x14ac:dyDescent="0.3">
      <c r="C20" s="367" t="s">
        <v>1298</v>
      </c>
      <c r="D20" s="390" t="s">
        <v>2811</v>
      </c>
      <c r="E20" s="390" t="s">
        <v>2812</v>
      </c>
      <c r="F20" s="368"/>
      <c r="G20" s="368"/>
      <c r="H20" s="286" t="s">
        <v>2813</v>
      </c>
      <c r="I20" s="286" t="s">
        <v>2805</v>
      </c>
      <c r="J20" s="286" t="s">
        <v>2806</v>
      </c>
      <c r="K20" s="286" t="s">
        <v>2807</v>
      </c>
      <c r="L20" s="424" t="s">
        <v>2814</v>
      </c>
      <c r="M20" s="390" t="s">
        <v>2815</v>
      </c>
    </row>
    <row r="21" spans="2:13" x14ac:dyDescent="0.3">
      <c r="F21" s="309"/>
    </row>
    <row r="22" spans="2:13" ht="17.25" x14ac:dyDescent="0.3">
      <c r="C22" s="53" t="s">
        <v>2816</v>
      </c>
    </row>
    <row r="24" spans="2:13" ht="48" customHeight="1" x14ac:dyDescent="0.3">
      <c r="C24" s="1009" t="s">
        <v>16</v>
      </c>
      <c r="D24" s="1010"/>
      <c r="E24" s="1010"/>
      <c r="F24" s="1010"/>
      <c r="G24" s="1010"/>
      <c r="H24" s="1010"/>
      <c r="I24" s="1010"/>
      <c r="J24" s="1010"/>
      <c r="K24" s="1010"/>
      <c r="L24" s="1011"/>
    </row>
    <row r="26" spans="2:13" x14ac:dyDescent="0.3">
      <c r="B26" s="478"/>
      <c r="C26" s="478"/>
      <c r="D26" s="478"/>
      <c r="E26" s="478"/>
      <c r="F26" s="478"/>
      <c r="G26" s="478"/>
      <c r="H26" s="478"/>
      <c r="I26" s="478"/>
      <c r="J26" s="478"/>
      <c r="K26" s="478"/>
      <c r="L26" s="478"/>
      <c r="M26" s="478"/>
    </row>
    <row r="27" spans="2:13" ht="17.25" x14ac:dyDescent="0.3">
      <c r="B27" s="462"/>
      <c r="C27" s="465" t="s">
        <v>2817</v>
      </c>
      <c r="D27" s="789"/>
      <c r="E27" s="789"/>
      <c r="F27" s="789"/>
      <c r="G27" s="463"/>
      <c r="H27" s="789"/>
      <c r="I27" s="478"/>
      <c r="J27" s="478"/>
      <c r="K27" s="478"/>
      <c r="L27" s="478"/>
      <c r="M27" s="478"/>
    </row>
    <row r="28" spans="2:13" x14ac:dyDescent="0.3">
      <c r="B28" s="478"/>
      <c r="C28" s="478"/>
      <c r="D28" s="478"/>
      <c r="E28" s="478"/>
      <c r="F28" s="478"/>
      <c r="G28" s="478"/>
      <c r="H28" s="478"/>
      <c r="I28" s="478"/>
      <c r="J28" s="478"/>
      <c r="K28" s="478"/>
      <c r="L28" s="478"/>
      <c r="M28" s="478"/>
    </row>
    <row r="29" spans="2:13" ht="119.25" customHeight="1" x14ac:dyDescent="0.3">
      <c r="B29" s="478"/>
      <c r="C29" s="1030" t="s">
        <v>2818</v>
      </c>
      <c r="D29" s="1031"/>
      <c r="E29" s="1031"/>
      <c r="F29" s="1031"/>
      <c r="G29" s="1031"/>
      <c r="H29" s="1031"/>
      <c r="I29" s="1031"/>
      <c r="J29" s="1031"/>
      <c r="K29" s="1031"/>
      <c r="L29" s="1032"/>
      <c r="M29" s="478"/>
    </row>
    <row r="30" spans="2:13" ht="11.25" customHeight="1" x14ac:dyDescent="0.3">
      <c r="B30" s="478"/>
      <c r="C30" s="478"/>
      <c r="D30" s="478"/>
      <c r="E30" s="478"/>
      <c r="F30" s="478"/>
      <c r="G30" s="478"/>
      <c r="H30" s="478"/>
      <c r="I30" s="478"/>
      <c r="J30" s="478"/>
      <c r="K30" s="478"/>
      <c r="L30" s="478"/>
      <c r="M30" s="478"/>
    </row>
    <row r="31" spans="2:13" ht="17.25" x14ac:dyDescent="0.3">
      <c r="B31" s="478"/>
      <c r="C31" s="647" t="s">
        <v>2795</v>
      </c>
      <c r="D31" s="478"/>
      <c r="E31" s="478"/>
      <c r="F31" s="478"/>
      <c r="G31" s="478"/>
      <c r="H31" s="478"/>
      <c r="I31" s="478"/>
      <c r="J31" s="478"/>
      <c r="K31" s="478"/>
      <c r="L31" s="478"/>
      <c r="M31" s="478"/>
    </row>
    <row r="32" spans="2:13" x14ac:dyDescent="0.3">
      <c r="B32" s="478"/>
      <c r="C32" s="478"/>
      <c r="D32" s="478"/>
      <c r="E32" s="478"/>
      <c r="F32" s="478"/>
      <c r="G32" s="478"/>
      <c r="H32" s="478"/>
      <c r="I32" s="478"/>
      <c r="J32" s="478"/>
      <c r="K32" s="478"/>
      <c r="L32" s="478"/>
      <c r="M32" s="478"/>
    </row>
    <row r="33" spans="2:13" x14ac:dyDescent="0.3">
      <c r="B33" s="478"/>
      <c r="C33" s="1033" t="s">
        <v>2819</v>
      </c>
      <c r="D33" s="1034"/>
      <c r="E33" s="1035" t="s">
        <v>2796</v>
      </c>
      <c r="F33" s="1036"/>
      <c r="G33" s="1036"/>
      <c r="H33" s="1037" t="s">
        <v>2820</v>
      </c>
      <c r="I33" s="1038"/>
      <c r="J33" s="479"/>
      <c r="K33" s="1008" t="s">
        <v>2820</v>
      </c>
      <c r="L33" s="1008"/>
      <c r="M33" s="478"/>
    </row>
    <row r="34" spans="2:13" ht="25.5" customHeight="1" x14ac:dyDescent="0.3">
      <c r="B34" s="478"/>
      <c r="C34" s="1014" t="s">
        <v>2821</v>
      </c>
      <c r="D34" s="1015"/>
      <c r="E34" s="1016" t="s">
        <v>2822</v>
      </c>
      <c r="F34" s="1017"/>
      <c r="G34" s="1018"/>
      <c r="H34" s="1012" t="s">
        <v>2823</v>
      </c>
      <c r="I34" s="1013"/>
      <c r="J34" s="480"/>
      <c r="K34" s="481"/>
      <c r="L34" s="481"/>
      <c r="M34" s="478"/>
    </row>
    <row r="35" spans="2:13" ht="25.5" customHeight="1" x14ac:dyDescent="0.3">
      <c r="B35" s="478"/>
      <c r="C35" s="1014" t="s">
        <v>2824</v>
      </c>
      <c r="D35" s="1015"/>
      <c r="E35" s="1019" t="s">
        <v>2825</v>
      </c>
      <c r="F35" s="1020"/>
      <c r="G35" s="1021"/>
      <c r="H35" s="1012" t="s">
        <v>2826</v>
      </c>
      <c r="I35" s="1013"/>
      <c r="J35" s="480"/>
      <c r="K35" s="481"/>
      <c r="L35" s="481"/>
      <c r="M35" s="478"/>
    </row>
    <row r="36" spans="2:13" ht="25.5" customHeight="1" x14ac:dyDescent="0.3">
      <c r="B36" s="478"/>
      <c r="C36" s="1014" t="s">
        <v>2827</v>
      </c>
      <c r="D36" s="1015"/>
      <c r="E36" s="1019" t="s">
        <v>2828</v>
      </c>
      <c r="F36" s="1020"/>
      <c r="G36" s="1021"/>
      <c r="H36" s="1012" t="s">
        <v>2829</v>
      </c>
      <c r="I36" s="1013"/>
      <c r="J36" s="480"/>
      <c r="K36" s="481"/>
      <c r="L36" s="481"/>
      <c r="M36" s="478"/>
    </row>
    <row r="37" spans="2:13" x14ac:dyDescent="0.3">
      <c r="B37" s="478"/>
      <c r="C37" s="478"/>
      <c r="D37" s="478"/>
      <c r="E37" s="478"/>
      <c r="F37" s="478"/>
      <c r="G37" s="478"/>
      <c r="H37" s="478"/>
      <c r="I37" s="478"/>
      <c r="J37" s="478"/>
      <c r="K37" s="478"/>
      <c r="L37" s="478"/>
      <c r="M37" s="478"/>
    </row>
    <row r="38" spans="2:13" ht="9.9499999999999993" customHeight="1" x14ac:dyDescent="0.3">
      <c r="B38" s="478"/>
      <c r="C38" s="1002" t="s">
        <v>2830</v>
      </c>
      <c r="D38" s="1003"/>
      <c r="E38" s="1003"/>
      <c r="F38" s="1003"/>
      <c r="G38" s="1003"/>
      <c r="H38" s="1003"/>
      <c r="I38" s="1004"/>
      <c r="J38" s="482"/>
      <c r="K38" s="483"/>
      <c r="L38" s="483"/>
      <c r="M38" s="483"/>
    </row>
    <row r="39" spans="2:13" ht="9.9499999999999993" customHeight="1" x14ac:dyDescent="0.3">
      <c r="B39" s="478"/>
      <c r="C39" s="1005"/>
      <c r="D39" s="1006"/>
      <c r="E39" s="1006"/>
      <c r="F39" s="1006"/>
      <c r="G39" s="1006"/>
      <c r="H39" s="1006"/>
      <c r="I39" s="1007"/>
      <c r="J39" s="650"/>
      <c r="K39" s="481"/>
      <c r="L39" s="481"/>
      <c r="M39" s="481"/>
    </row>
    <row r="40" spans="2:13" ht="20.100000000000001" customHeight="1" x14ac:dyDescent="0.3">
      <c r="B40" s="478"/>
      <c r="C40" s="1002" t="s">
        <v>2831</v>
      </c>
      <c r="D40" s="1003"/>
      <c r="E40" s="484" t="s">
        <v>1315</v>
      </c>
      <c r="F40" s="484" t="s">
        <v>1770</v>
      </c>
      <c r="G40" s="484" t="s">
        <v>1771</v>
      </c>
      <c r="H40" s="484" t="s">
        <v>2010</v>
      </c>
      <c r="I40" s="484" t="s">
        <v>2011</v>
      </c>
      <c r="J40" s="481"/>
      <c r="K40" s="481"/>
      <c r="L40" s="481"/>
      <c r="M40" s="481"/>
    </row>
    <row r="41" spans="2:13" ht="20.100000000000001" customHeight="1" x14ac:dyDescent="0.3">
      <c r="B41" s="478"/>
      <c r="C41" s="1005"/>
      <c r="D41" s="1006"/>
      <c r="E41" s="651" t="s">
        <v>1634</v>
      </c>
      <c r="F41" s="652" t="s">
        <v>1635</v>
      </c>
      <c r="G41" s="652" t="s">
        <v>1636</v>
      </c>
      <c r="H41" s="652" t="s">
        <v>1637</v>
      </c>
      <c r="I41" s="485" t="s">
        <v>1639</v>
      </c>
      <c r="J41" s="481"/>
      <c r="K41" s="481"/>
      <c r="L41" s="481"/>
      <c r="M41" s="481"/>
    </row>
    <row r="42" spans="2:13" ht="24.95" customHeight="1" x14ac:dyDescent="0.3">
      <c r="B42" s="478"/>
      <c r="C42" s="486">
        <v>1</v>
      </c>
      <c r="D42" s="467" t="s">
        <v>1634</v>
      </c>
      <c r="E42" s="487" t="s">
        <v>2832</v>
      </c>
      <c r="F42" s="488"/>
      <c r="G42" s="488"/>
      <c r="H42" s="488"/>
      <c r="I42" s="489"/>
      <c r="J42" s="481"/>
      <c r="K42" s="481"/>
      <c r="L42" s="481"/>
      <c r="M42" s="481"/>
    </row>
    <row r="43" spans="2:13" ht="24.95" customHeight="1" x14ac:dyDescent="0.3">
      <c r="B43" s="478"/>
      <c r="C43" s="486">
        <v>2</v>
      </c>
      <c r="D43" s="467" t="s">
        <v>1635</v>
      </c>
      <c r="E43" s="488"/>
      <c r="F43" s="487" t="s">
        <v>2833</v>
      </c>
      <c r="G43" s="488"/>
      <c r="H43" s="488"/>
      <c r="I43" s="489"/>
      <c r="J43" s="481"/>
      <c r="K43" s="481"/>
      <c r="L43" s="481"/>
      <c r="M43" s="481"/>
    </row>
    <row r="44" spans="2:13" ht="24.95" customHeight="1" x14ac:dyDescent="0.3">
      <c r="B44" s="478"/>
      <c r="C44" s="486">
        <v>3</v>
      </c>
      <c r="D44" s="467" t="s">
        <v>1636</v>
      </c>
      <c r="E44" s="488"/>
      <c r="F44" s="488"/>
      <c r="G44" s="487" t="s">
        <v>2834</v>
      </c>
      <c r="H44" s="488"/>
      <c r="I44" s="489"/>
      <c r="J44" s="481"/>
      <c r="K44" s="481"/>
      <c r="L44" s="481"/>
      <c r="M44" s="481"/>
    </row>
    <row r="45" spans="2:13" ht="24.95" customHeight="1" x14ac:dyDescent="0.3">
      <c r="B45" s="478"/>
      <c r="C45" s="486">
        <v>4</v>
      </c>
      <c r="D45" s="467" t="s">
        <v>1637</v>
      </c>
      <c r="E45" s="488"/>
      <c r="F45" s="488"/>
      <c r="G45" s="488"/>
      <c r="H45" s="487" t="s">
        <v>2835</v>
      </c>
      <c r="I45" s="489"/>
      <c r="J45" s="481"/>
      <c r="K45" s="481"/>
      <c r="L45" s="481"/>
      <c r="M45" s="481"/>
    </row>
    <row r="46" spans="2:13" ht="24.95" customHeight="1" x14ac:dyDescent="0.3">
      <c r="B46" s="478"/>
      <c r="C46" s="486">
        <v>5</v>
      </c>
      <c r="D46" s="467" t="s">
        <v>1639</v>
      </c>
      <c r="E46" s="488"/>
      <c r="F46" s="488"/>
      <c r="G46" s="488"/>
      <c r="H46" s="488"/>
      <c r="I46" s="487" t="s">
        <v>2836</v>
      </c>
      <c r="J46" s="490"/>
      <c r="K46" s="490"/>
      <c r="L46" s="490"/>
      <c r="M46" s="490"/>
    </row>
    <row r="47" spans="2:13" x14ac:dyDescent="0.3">
      <c r="B47" s="478"/>
      <c r="C47" s="478"/>
      <c r="D47" s="478"/>
      <c r="E47" s="478"/>
      <c r="F47" s="478"/>
      <c r="G47" s="491"/>
      <c r="H47" s="478"/>
      <c r="I47" s="478"/>
      <c r="J47" s="478"/>
      <c r="K47" s="478"/>
      <c r="L47" s="478"/>
      <c r="M47" s="478"/>
    </row>
    <row r="48" spans="2:13" x14ac:dyDescent="0.3">
      <c r="B48" s="478"/>
      <c r="C48" s="478"/>
      <c r="D48" s="478"/>
      <c r="E48" s="478"/>
      <c r="F48" s="478"/>
      <c r="G48" s="478"/>
      <c r="H48" s="478"/>
      <c r="I48" s="478"/>
      <c r="J48" s="478"/>
      <c r="K48" s="478"/>
      <c r="L48" s="478"/>
      <c r="M48" s="478"/>
    </row>
    <row r="49" spans="2:13" ht="9.9499999999999993" customHeight="1" x14ac:dyDescent="0.3">
      <c r="B49" s="478"/>
      <c r="C49" s="1002" t="s">
        <v>2830</v>
      </c>
      <c r="D49" s="1003"/>
      <c r="E49" s="1003"/>
      <c r="F49" s="1003"/>
      <c r="G49" s="1003"/>
      <c r="H49" s="1003"/>
      <c r="I49" s="1004"/>
      <c r="J49" s="492"/>
      <c r="K49" s="462"/>
      <c r="L49" s="462"/>
      <c r="M49" s="478"/>
    </row>
    <row r="50" spans="2:13" ht="9.9499999999999993" customHeight="1" x14ac:dyDescent="0.3">
      <c r="B50" s="478"/>
      <c r="C50" s="1005"/>
      <c r="D50" s="1006"/>
      <c r="E50" s="1006"/>
      <c r="F50" s="1006"/>
      <c r="G50" s="1006"/>
      <c r="H50" s="1006"/>
      <c r="I50" s="1007"/>
      <c r="J50" s="492"/>
      <c r="K50" s="462"/>
      <c r="L50" s="462"/>
      <c r="M50" s="478"/>
    </row>
    <row r="51" spans="2:13" ht="20.100000000000001" customHeight="1" x14ac:dyDescent="0.3">
      <c r="B51" s="478"/>
      <c r="C51" s="1002" t="s">
        <v>2837</v>
      </c>
      <c r="D51" s="1003"/>
      <c r="E51" s="484" t="s">
        <v>2012</v>
      </c>
      <c r="F51" s="484" t="s">
        <v>2013</v>
      </c>
      <c r="G51" s="484" t="s">
        <v>2014</v>
      </c>
      <c r="H51" s="484" t="s">
        <v>2838</v>
      </c>
      <c r="I51" s="484" t="s">
        <v>2839</v>
      </c>
      <c r="J51" s="481"/>
      <c r="K51" s="481"/>
      <c r="L51" s="481"/>
      <c r="M51" s="481"/>
    </row>
    <row r="52" spans="2:13" ht="20.100000000000001" customHeight="1" x14ac:dyDescent="0.3">
      <c r="B52" s="478"/>
      <c r="C52" s="1005"/>
      <c r="D52" s="1006"/>
      <c r="E52" s="651" t="s">
        <v>1634</v>
      </c>
      <c r="F52" s="652" t="s">
        <v>1635</v>
      </c>
      <c r="G52" s="652" t="s">
        <v>1636</v>
      </c>
      <c r="H52" s="652" t="s">
        <v>1637</v>
      </c>
      <c r="I52" s="485" t="s">
        <v>1639</v>
      </c>
      <c r="J52" s="492"/>
      <c r="K52" s="462"/>
      <c r="L52" s="462"/>
      <c r="M52" s="478"/>
    </row>
    <row r="53" spans="2:13" ht="24.95" customHeight="1" x14ac:dyDescent="0.3">
      <c r="B53" s="478"/>
      <c r="C53" s="486">
        <v>1</v>
      </c>
      <c r="D53" s="467" t="s">
        <v>1634</v>
      </c>
      <c r="E53" s="487" t="s">
        <v>2832</v>
      </c>
      <c r="F53" s="488"/>
      <c r="G53" s="488"/>
      <c r="H53" s="488"/>
      <c r="I53" s="489"/>
      <c r="J53" s="492"/>
      <c r="K53" s="462"/>
      <c r="L53" s="462"/>
      <c r="M53" s="478"/>
    </row>
    <row r="54" spans="2:13" ht="24.95" customHeight="1" x14ac:dyDescent="0.3">
      <c r="B54" s="478"/>
      <c r="C54" s="486">
        <v>2</v>
      </c>
      <c r="D54" s="467" t="s">
        <v>1635</v>
      </c>
      <c r="E54" s="488"/>
      <c r="F54" s="487" t="s">
        <v>2833</v>
      </c>
      <c r="G54" s="488"/>
      <c r="H54" s="488"/>
      <c r="I54" s="489"/>
      <c r="J54" s="492"/>
      <c r="K54" s="462"/>
      <c r="L54" s="462"/>
      <c r="M54" s="478"/>
    </row>
    <row r="55" spans="2:13" ht="24.95" customHeight="1" x14ac:dyDescent="0.3">
      <c r="B55" s="478"/>
      <c r="C55" s="486">
        <v>3</v>
      </c>
      <c r="D55" s="467" t="s">
        <v>1636</v>
      </c>
      <c r="E55" s="488"/>
      <c r="F55" s="488"/>
      <c r="G55" s="487" t="s">
        <v>2834</v>
      </c>
      <c r="H55" s="488"/>
      <c r="I55" s="489"/>
      <c r="J55" s="492"/>
      <c r="K55" s="462"/>
      <c r="L55" s="462"/>
      <c r="M55" s="478"/>
    </row>
    <row r="56" spans="2:13" ht="24.95" customHeight="1" x14ac:dyDescent="0.3">
      <c r="B56" s="478"/>
      <c r="C56" s="486">
        <v>4</v>
      </c>
      <c r="D56" s="467" t="s">
        <v>1637</v>
      </c>
      <c r="E56" s="488"/>
      <c r="F56" s="488"/>
      <c r="G56" s="488"/>
      <c r="H56" s="487" t="s">
        <v>2835</v>
      </c>
      <c r="I56" s="489"/>
      <c r="J56" s="492"/>
      <c r="K56" s="462"/>
      <c r="L56" s="462"/>
      <c r="M56" s="478"/>
    </row>
    <row r="57" spans="2:13" ht="24.95" customHeight="1" x14ac:dyDescent="0.3">
      <c r="B57" s="478"/>
      <c r="C57" s="486">
        <v>5</v>
      </c>
      <c r="D57" s="467" t="s">
        <v>1639</v>
      </c>
      <c r="E57" s="488"/>
      <c r="F57" s="488"/>
      <c r="G57" s="488"/>
      <c r="H57" s="488"/>
      <c r="I57" s="487" t="s">
        <v>2836</v>
      </c>
      <c r="J57" s="492"/>
      <c r="K57" s="462"/>
      <c r="L57" s="462"/>
      <c r="M57" s="478"/>
    </row>
    <row r="58" spans="2:13" x14ac:dyDescent="0.3">
      <c r="B58" s="478"/>
      <c r="C58" s="461"/>
      <c r="D58" s="461"/>
      <c r="E58" s="461"/>
      <c r="F58" s="461"/>
      <c r="G58" s="461"/>
      <c r="H58" s="461"/>
      <c r="I58" s="461"/>
      <c r="J58" s="461"/>
      <c r="K58" s="461"/>
      <c r="L58" s="461"/>
      <c r="M58" s="478"/>
    </row>
    <row r="59" spans="2:13" x14ac:dyDescent="0.3">
      <c r="B59" s="478"/>
      <c r="C59" s="461"/>
      <c r="D59" s="461"/>
      <c r="E59" s="461"/>
      <c r="F59" s="461"/>
      <c r="G59" s="461"/>
      <c r="H59" s="461"/>
      <c r="I59" s="461"/>
      <c r="J59" s="461"/>
      <c r="K59" s="461"/>
      <c r="L59" s="461"/>
      <c r="M59" s="478"/>
    </row>
    <row r="60" spans="2:13" ht="9.9499999999999993" customHeight="1" x14ac:dyDescent="0.3">
      <c r="B60" s="478"/>
      <c r="C60" s="1002" t="s">
        <v>2830</v>
      </c>
      <c r="D60" s="1003"/>
      <c r="E60" s="1003"/>
      <c r="F60" s="1003"/>
      <c r="G60" s="1003"/>
      <c r="H60" s="1003"/>
      <c r="I60" s="1004"/>
      <c r="J60" s="462"/>
      <c r="K60" s="462"/>
      <c r="L60" s="462"/>
      <c r="M60" s="478"/>
    </row>
    <row r="61" spans="2:13" ht="9.9499999999999993" customHeight="1" x14ac:dyDescent="0.3">
      <c r="B61" s="478"/>
      <c r="C61" s="1005"/>
      <c r="D61" s="1006"/>
      <c r="E61" s="1006"/>
      <c r="F61" s="1006"/>
      <c r="G61" s="1006"/>
      <c r="H61" s="1006"/>
      <c r="I61" s="1007"/>
      <c r="J61" s="462"/>
      <c r="K61" s="462"/>
      <c r="L61" s="462"/>
      <c r="M61" s="478"/>
    </row>
    <row r="62" spans="2:13" ht="20.100000000000001" customHeight="1" x14ac:dyDescent="0.3">
      <c r="B62" s="478"/>
      <c r="C62" s="1002" t="s">
        <v>2840</v>
      </c>
      <c r="D62" s="1003"/>
      <c r="E62" s="484" t="s">
        <v>2841</v>
      </c>
      <c r="F62" s="484" t="s">
        <v>2842</v>
      </c>
      <c r="G62" s="484" t="s">
        <v>2843</v>
      </c>
      <c r="H62" s="484" t="s">
        <v>2844</v>
      </c>
      <c r="I62" s="484" t="s">
        <v>2845</v>
      </c>
      <c r="J62" s="492"/>
      <c r="K62" s="462"/>
      <c r="L62" s="462"/>
      <c r="M62" s="478"/>
    </row>
    <row r="63" spans="2:13" ht="20.100000000000001" customHeight="1" x14ac:dyDescent="0.3">
      <c r="B63" s="478"/>
      <c r="C63" s="1005"/>
      <c r="D63" s="1006"/>
      <c r="E63" s="651" t="s">
        <v>1634</v>
      </c>
      <c r="F63" s="652" t="s">
        <v>1635</v>
      </c>
      <c r="G63" s="652" t="s">
        <v>1636</v>
      </c>
      <c r="H63" s="652" t="s">
        <v>1637</v>
      </c>
      <c r="I63" s="485" t="s">
        <v>1639</v>
      </c>
      <c r="J63" s="492"/>
      <c r="K63" s="462"/>
      <c r="L63" s="462"/>
      <c r="M63" s="478"/>
    </row>
    <row r="64" spans="2:13" ht="24.95" customHeight="1" x14ac:dyDescent="0.3">
      <c r="B64" s="478"/>
      <c r="C64" s="486">
        <v>1</v>
      </c>
      <c r="D64" s="467" t="s">
        <v>1634</v>
      </c>
      <c r="E64" s="487" t="s">
        <v>2832</v>
      </c>
      <c r="F64" s="488"/>
      <c r="G64" s="488"/>
      <c r="H64" s="488"/>
      <c r="I64" s="489"/>
      <c r="J64" s="492"/>
      <c r="K64" s="462"/>
      <c r="L64" s="462"/>
      <c r="M64" s="478"/>
    </row>
    <row r="65" spans="2:13" ht="24.95" customHeight="1" x14ac:dyDescent="0.3">
      <c r="B65" s="478"/>
      <c r="C65" s="486">
        <v>2</v>
      </c>
      <c r="D65" s="467" t="s">
        <v>1635</v>
      </c>
      <c r="E65" s="488"/>
      <c r="F65" s="487" t="s">
        <v>2833</v>
      </c>
      <c r="G65" s="488"/>
      <c r="H65" s="488"/>
      <c r="I65" s="489"/>
      <c r="J65" s="492"/>
      <c r="K65" s="462"/>
      <c r="L65" s="462"/>
      <c r="M65" s="478"/>
    </row>
    <row r="66" spans="2:13" ht="24.95" customHeight="1" x14ac:dyDescent="0.3">
      <c r="B66" s="478"/>
      <c r="C66" s="486">
        <v>3</v>
      </c>
      <c r="D66" s="467" t="s">
        <v>1636</v>
      </c>
      <c r="E66" s="488"/>
      <c r="F66" s="488"/>
      <c r="G66" s="487" t="s">
        <v>2834</v>
      </c>
      <c r="H66" s="488"/>
      <c r="I66" s="489"/>
      <c r="J66" s="492"/>
      <c r="K66" s="462"/>
      <c r="L66" s="462"/>
      <c r="M66" s="478"/>
    </row>
    <row r="67" spans="2:13" ht="24.95" customHeight="1" x14ac:dyDescent="0.3">
      <c r="B67" s="478"/>
      <c r="C67" s="486">
        <v>4</v>
      </c>
      <c r="D67" s="467" t="s">
        <v>1637</v>
      </c>
      <c r="E67" s="488"/>
      <c r="F67" s="488"/>
      <c r="G67" s="488"/>
      <c r="H67" s="487" t="s">
        <v>2835</v>
      </c>
      <c r="I67" s="489"/>
      <c r="J67" s="492"/>
      <c r="K67" s="462"/>
      <c r="L67" s="462"/>
      <c r="M67" s="478"/>
    </row>
    <row r="68" spans="2:13" ht="24.95" customHeight="1" x14ac:dyDescent="0.3">
      <c r="B68" s="478"/>
      <c r="C68" s="486">
        <v>5</v>
      </c>
      <c r="D68" s="467" t="s">
        <v>1639</v>
      </c>
      <c r="E68" s="488"/>
      <c r="F68" s="488"/>
      <c r="G68" s="488"/>
      <c r="H68" s="488"/>
      <c r="I68" s="487" t="s">
        <v>2836</v>
      </c>
      <c r="J68" s="492"/>
      <c r="K68" s="462"/>
      <c r="L68" s="462"/>
      <c r="M68" s="478"/>
    </row>
    <row r="69" spans="2:13" x14ac:dyDescent="0.3">
      <c r="B69" s="478"/>
      <c r="C69" s="478"/>
      <c r="D69" s="478"/>
      <c r="E69" s="478"/>
      <c r="F69" s="478"/>
      <c r="G69" s="478"/>
      <c r="H69" s="478"/>
      <c r="I69" s="478"/>
      <c r="J69" s="478"/>
      <c r="K69" s="478"/>
      <c r="L69" s="478"/>
      <c r="M69" s="478"/>
    </row>
    <row r="70" spans="2:13" ht="17.25" x14ac:dyDescent="0.3">
      <c r="B70" s="478"/>
      <c r="C70" s="647" t="s">
        <v>2816</v>
      </c>
      <c r="D70" s="478"/>
      <c r="E70" s="478"/>
      <c r="F70" s="478"/>
      <c r="G70" s="478"/>
      <c r="H70" s="478"/>
      <c r="I70" s="478"/>
      <c r="J70" s="478"/>
      <c r="K70" s="478"/>
      <c r="L70" s="478"/>
      <c r="M70" s="478"/>
    </row>
    <row r="71" spans="2:13" x14ac:dyDescent="0.3">
      <c r="B71" s="478"/>
      <c r="C71" s="478"/>
      <c r="D71" s="478"/>
      <c r="E71" s="478"/>
      <c r="F71" s="478"/>
      <c r="G71" s="478"/>
      <c r="H71" s="478"/>
      <c r="I71" s="478"/>
      <c r="J71" s="478"/>
      <c r="K71" s="478"/>
      <c r="L71" s="478"/>
      <c r="M71" s="478"/>
    </row>
    <row r="72" spans="2:13" ht="48" customHeight="1" x14ac:dyDescent="0.3">
      <c r="B72" s="478"/>
      <c r="C72" s="999" t="s">
        <v>16</v>
      </c>
      <c r="D72" s="1000"/>
      <c r="E72" s="1000"/>
      <c r="F72" s="1000"/>
      <c r="G72" s="1000"/>
      <c r="H72" s="1000"/>
      <c r="I72" s="1000"/>
      <c r="J72" s="1000"/>
      <c r="K72" s="1000"/>
      <c r="L72" s="1001"/>
      <c r="M72" s="478"/>
    </row>
    <row r="73" spans="2:13" x14ac:dyDescent="0.3">
      <c r="B73" s="478"/>
      <c r="C73" s="478"/>
      <c r="D73" s="478"/>
      <c r="E73" s="478"/>
      <c r="F73" s="478"/>
      <c r="G73" s="478"/>
      <c r="H73" s="478"/>
      <c r="I73" s="478"/>
      <c r="J73" s="478"/>
      <c r="K73" s="478"/>
      <c r="L73" s="478"/>
      <c r="M73" s="478"/>
    </row>
    <row r="74" spans="2:13" x14ac:dyDescent="0.3">
      <c r="B74" s="182"/>
      <c r="C74" s="493" t="s">
        <v>1188</v>
      </c>
      <c r="D74" s="182"/>
      <c r="E74" s="182"/>
      <c r="F74" s="182"/>
      <c r="G74" s="182"/>
      <c r="H74" s="182"/>
      <c r="I74" s="182"/>
      <c r="J74" s="182"/>
      <c r="K74" s="182"/>
      <c r="L74" s="182"/>
      <c r="M74" s="182"/>
    </row>
    <row r="75" spans="2:13" x14ac:dyDescent="0.3">
      <c r="B75" s="182"/>
      <c r="C75" s="182" t="s">
        <v>2846</v>
      </c>
      <c r="D75" s="182"/>
      <c r="E75" s="182"/>
      <c r="F75" s="182"/>
      <c r="G75" s="182"/>
      <c r="H75" s="182"/>
      <c r="I75" s="182"/>
      <c r="J75" s="182"/>
      <c r="K75" s="182"/>
      <c r="L75" s="182"/>
      <c r="M75" s="182"/>
    </row>
  </sheetData>
  <sheetProtection formatColumns="0"/>
  <mergeCells count="29">
    <mergeCell ref="C40:D41"/>
    <mergeCell ref="C51:D52"/>
    <mergeCell ref="E14:E15"/>
    <mergeCell ref="D14:D15"/>
    <mergeCell ref="C14:C16"/>
    <mergeCell ref="C38:I39"/>
    <mergeCell ref="H14:L14"/>
    <mergeCell ref="H34:I34"/>
    <mergeCell ref="H35:I35"/>
    <mergeCell ref="C29:L29"/>
    <mergeCell ref="C33:D33"/>
    <mergeCell ref="E33:G33"/>
    <mergeCell ref="H33:I33"/>
    <mergeCell ref="C10:L10"/>
    <mergeCell ref="C72:L72"/>
    <mergeCell ref="C49:I50"/>
    <mergeCell ref="C60:I61"/>
    <mergeCell ref="K33:L33"/>
    <mergeCell ref="C24:L24"/>
    <mergeCell ref="C62:D63"/>
    <mergeCell ref="H36:I36"/>
    <mergeCell ref="C36:D36"/>
    <mergeCell ref="E34:G34"/>
    <mergeCell ref="E35:G35"/>
    <mergeCell ref="E36:G36"/>
    <mergeCell ref="C34:D34"/>
    <mergeCell ref="C35:D35"/>
    <mergeCell ref="G14:G15"/>
    <mergeCell ref="F14:F15"/>
  </mergeCells>
  <conditionalFormatting sqref="E42:I46 H34:I36 E64:I68 D17:E17 H17:M17 E53:I57 D20:E20 H20:M20 L17:L20">
    <cfRule type="expression" dxfId="727" priority="5">
      <formula>ISNUMBER(D17)</formula>
    </cfRule>
  </conditionalFormatting>
  <conditionalFormatting sqref="E34:E36">
    <cfRule type="expression" dxfId="726" priority="3">
      <formula>ISNUMBER(E34)</formula>
    </cfRule>
  </conditionalFormatting>
  <conditionalFormatting sqref="D19:E19 H19:M19 L19:M20">
    <cfRule type="expression" dxfId="725" priority="2">
      <formula>ISNUMBER(D19)</formula>
    </cfRule>
  </conditionalFormatting>
  <conditionalFormatting sqref="D18:E18 H18:M18">
    <cfRule type="expression" dxfId="724" priority="1">
      <formula>ISNUMBER(D18)</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&amp;T&amp;RPage &amp;P of &amp;N&amp;C&amp;1#&amp;"Calibri"&amp;10&amp;K000000Classification: Confidential</oddFooter>
  </headerFooter>
  <rowBreaks count="2" manualBreakCount="2">
    <brk id="25" max="14" man="1"/>
    <brk id="58" max="1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F09E3D-C408-4A71-8D7D-0B8B1D88D131}">
          <x14:formula1>
            <xm:f>RS_ValueSource!$F$36:$F$37</xm:f>
          </x14:formula1>
          <xm:sqref>F17:F19</xm:sqref>
        </x14:dataValidation>
        <x14:dataValidation type="list" allowBlank="1" showInputMessage="1" showErrorMessage="1" xr:uid="{A1010308-CE2D-4262-801F-95CF177D59EA}">
          <x14:formula1>
            <xm:f>RS_ValueSource!$F$50:$F$52</xm:f>
          </x14:formula1>
          <xm:sqref>G17:G19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9">
    <tabColor rgb="FFFFFF00"/>
    <pageSetUpPr fitToPage="1"/>
  </sheetPr>
  <dimension ref="B2:J41"/>
  <sheetViews>
    <sheetView zoomScale="80" zoomScaleNormal="8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2" width="11.85546875" style="279" customWidth="1"/>
    <col min="3" max="3" width="11.85546875" style="284" customWidth="1"/>
    <col min="4" max="5" width="28" style="280" customWidth="1"/>
    <col min="6" max="6" width="9.7109375" style="280" customWidth="1"/>
    <col min="7" max="8" width="44.28515625" style="280" customWidth="1"/>
    <col min="9" max="9" width="40.7109375" style="280" customWidth="1"/>
    <col min="10" max="10" width="10.7109375" style="279" customWidth="1"/>
    <col min="11" max="16384" width="9.140625" style="279"/>
  </cols>
  <sheetData>
    <row r="2" spans="2:10" ht="48" customHeight="1" x14ac:dyDescent="0.25">
      <c r="B2" s="837" t="s">
        <v>2847</v>
      </c>
      <c r="C2" s="837"/>
      <c r="D2" s="837"/>
      <c r="E2" s="837"/>
      <c r="F2" s="837"/>
      <c r="G2" s="837"/>
      <c r="H2" s="837"/>
      <c r="I2" s="837"/>
      <c r="J2" s="837"/>
    </row>
    <row r="3" spans="2:10" ht="32.25" customHeight="1" x14ac:dyDescent="0.25">
      <c r="B3" s="282" t="s">
        <v>1209</v>
      </c>
      <c r="C3" s="282" t="s">
        <v>1210</v>
      </c>
      <c r="D3" s="282" t="s">
        <v>1211</v>
      </c>
      <c r="E3" s="282" t="s">
        <v>986</v>
      </c>
      <c r="F3" s="300" t="s">
        <v>1212</v>
      </c>
      <c r="G3" s="282" t="s">
        <v>1213</v>
      </c>
      <c r="H3" s="642" t="s">
        <v>1375</v>
      </c>
      <c r="I3" s="282" t="s">
        <v>1214</v>
      </c>
      <c r="J3" s="282" t="s">
        <v>1145</v>
      </c>
    </row>
    <row r="4" spans="2:10" ht="32.25" customHeight="1" x14ac:dyDescent="0.25">
      <c r="B4" s="289" t="s">
        <v>2848</v>
      </c>
      <c r="C4" s="289" t="s">
        <v>2849</v>
      </c>
      <c r="D4" s="290" t="s">
        <v>2797</v>
      </c>
      <c r="E4" s="290" t="s">
        <v>1666</v>
      </c>
      <c r="F4" s="289" t="s">
        <v>895</v>
      </c>
      <c r="G4" s="290" t="s">
        <v>2850</v>
      </c>
      <c r="H4" s="290"/>
      <c r="I4" s="373" t="s">
        <v>2851</v>
      </c>
      <c r="J4" s="711" t="s">
        <v>888</v>
      </c>
    </row>
    <row r="5" spans="2:10" ht="32.25" customHeight="1" x14ac:dyDescent="0.25">
      <c r="B5" s="289" t="s">
        <v>2852</v>
      </c>
      <c r="C5" s="289" t="s">
        <v>2853</v>
      </c>
      <c r="D5" s="290" t="s">
        <v>2797</v>
      </c>
      <c r="E5" s="290" t="s">
        <v>1666</v>
      </c>
      <c r="F5" s="289" t="s">
        <v>895</v>
      </c>
      <c r="G5" s="290" t="s">
        <v>2850</v>
      </c>
      <c r="H5" s="290"/>
      <c r="I5" s="373" t="s">
        <v>2851</v>
      </c>
      <c r="J5" s="711" t="s">
        <v>888</v>
      </c>
    </row>
    <row r="6" spans="2:10" ht="32.25" customHeight="1" x14ac:dyDescent="0.25">
      <c r="B6" s="289" t="s">
        <v>2854</v>
      </c>
      <c r="C6" s="289" t="s">
        <v>2855</v>
      </c>
      <c r="D6" s="290" t="s">
        <v>2856</v>
      </c>
      <c r="E6" s="290" t="s">
        <v>2857</v>
      </c>
      <c r="F6" s="289" t="s">
        <v>893</v>
      </c>
      <c r="G6" s="290" t="s">
        <v>2858</v>
      </c>
      <c r="H6" s="290" t="s">
        <v>2859</v>
      </c>
      <c r="I6" s="372"/>
      <c r="J6" s="711" t="s">
        <v>888</v>
      </c>
    </row>
    <row r="7" spans="2:10" ht="38.25" customHeight="1" x14ac:dyDescent="0.25">
      <c r="B7" s="289" t="s">
        <v>2860</v>
      </c>
      <c r="C7" s="289" t="s">
        <v>2861</v>
      </c>
      <c r="D7" s="290" t="s">
        <v>2862</v>
      </c>
      <c r="E7" s="290" t="s">
        <v>2863</v>
      </c>
      <c r="F7" s="289" t="s">
        <v>895</v>
      </c>
      <c r="G7" s="290" t="s">
        <v>2864</v>
      </c>
      <c r="H7" s="290" t="s">
        <v>2865</v>
      </c>
      <c r="I7" s="373" t="s">
        <v>2866</v>
      </c>
      <c r="J7" s="711" t="s">
        <v>888</v>
      </c>
    </row>
    <row r="8" spans="2:10" ht="32.25" customHeight="1" x14ac:dyDescent="0.25">
      <c r="B8" s="289" t="s">
        <v>2867</v>
      </c>
      <c r="C8" s="289" t="s">
        <v>2868</v>
      </c>
      <c r="D8" s="290" t="s">
        <v>2869</v>
      </c>
      <c r="E8" s="290" t="s">
        <v>2870</v>
      </c>
      <c r="F8" s="289" t="s">
        <v>895</v>
      </c>
      <c r="G8" s="290" t="s">
        <v>2871</v>
      </c>
      <c r="H8" s="290" t="s">
        <v>2872</v>
      </c>
      <c r="I8" s="372"/>
      <c r="J8" s="711" t="s">
        <v>888</v>
      </c>
    </row>
    <row r="9" spans="2:10" ht="32.25" customHeight="1" x14ac:dyDescent="0.25">
      <c r="B9" s="289" t="s">
        <v>2873</v>
      </c>
      <c r="C9" s="289" t="s">
        <v>2874</v>
      </c>
      <c r="D9" s="290" t="s">
        <v>2869</v>
      </c>
      <c r="E9" s="290" t="s">
        <v>2875</v>
      </c>
      <c r="F9" s="289" t="s">
        <v>895</v>
      </c>
      <c r="G9" s="290" t="s">
        <v>2871</v>
      </c>
      <c r="H9" s="290" t="s">
        <v>2872</v>
      </c>
      <c r="I9" s="372"/>
      <c r="J9" s="711" t="s">
        <v>888</v>
      </c>
    </row>
    <row r="10" spans="2:10" ht="32.25" customHeight="1" x14ac:dyDescent="0.25">
      <c r="B10" s="289" t="s">
        <v>2876</v>
      </c>
      <c r="C10" s="289" t="s">
        <v>2877</v>
      </c>
      <c r="D10" s="290" t="s">
        <v>2869</v>
      </c>
      <c r="E10" s="290" t="s">
        <v>2875</v>
      </c>
      <c r="F10" s="289" t="s">
        <v>895</v>
      </c>
      <c r="G10" s="290" t="s">
        <v>2871</v>
      </c>
      <c r="H10" s="290" t="s">
        <v>2872</v>
      </c>
      <c r="I10" s="373" t="s">
        <v>2878</v>
      </c>
      <c r="J10" s="711" t="s">
        <v>891</v>
      </c>
    </row>
    <row r="11" spans="2:10" ht="32.25" customHeight="1" x14ac:dyDescent="0.25">
      <c r="B11" s="289" t="s">
        <v>2879</v>
      </c>
      <c r="C11" s="289" t="s">
        <v>2880</v>
      </c>
      <c r="D11" s="290" t="s">
        <v>2881</v>
      </c>
      <c r="E11" s="290" t="s">
        <v>2875</v>
      </c>
      <c r="F11" s="289" t="s">
        <v>895</v>
      </c>
      <c r="G11" s="290" t="s">
        <v>2882</v>
      </c>
      <c r="H11" s="290" t="s">
        <v>2883</v>
      </c>
      <c r="I11" s="372"/>
      <c r="J11" s="711" t="s">
        <v>888</v>
      </c>
    </row>
    <row r="12" spans="2:10" ht="32.25" customHeight="1" x14ac:dyDescent="0.25">
      <c r="B12" s="289" t="s">
        <v>2884</v>
      </c>
      <c r="C12" s="289" t="s">
        <v>2885</v>
      </c>
      <c r="D12" s="290" t="s">
        <v>2881</v>
      </c>
      <c r="E12" s="290" t="s">
        <v>2875</v>
      </c>
      <c r="F12" s="289" t="s">
        <v>895</v>
      </c>
      <c r="G12" s="290" t="s">
        <v>2882</v>
      </c>
      <c r="H12" s="290" t="s">
        <v>2883</v>
      </c>
      <c r="I12" s="372"/>
      <c r="J12" s="711" t="s">
        <v>888</v>
      </c>
    </row>
    <row r="13" spans="2:10" ht="32.25" customHeight="1" x14ac:dyDescent="0.25">
      <c r="B13" s="289" t="s">
        <v>2886</v>
      </c>
      <c r="C13" s="289" t="s">
        <v>2887</v>
      </c>
      <c r="D13" s="290" t="s">
        <v>2881</v>
      </c>
      <c r="E13" s="290" t="s">
        <v>2875</v>
      </c>
      <c r="F13" s="289" t="s">
        <v>895</v>
      </c>
      <c r="G13" s="290" t="s">
        <v>2882</v>
      </c>
      <c r="H13" s="290" t="s">
        <v>2883</v>
      </c>
      <c r="I13" s="373" t="s">
        <v>2878</v>
      </c>
      <c r="J13" s="711" t="s">
        <v>891</v>
      </c>
    </row>
    <row r="14" spans="2:10" ht="32.25" customHeight="1" x14ac:dyDescent="0.25">
      <c r="B14" s="289" t="s">
        <v>2888</v>
      </c>
      <c r="C14" s="289" t="s">
        <v>2889</v>
      </c>
      <c r="D14" s="290" t="s">
        <v>2890</v>
      </c>
      <c r="E14" s="290" t="s">
        <v>2891</v>
      </c>
      <c r="F14" s="289" t="s">
        <v>895</v>
      </c>
      <c r="G14" s="290" t="s">
        <v>2892</v>
      </c>
      <c r="H14" s="290" t="s">
        <v>2893</v>
      </c>
      <c r="I14" s="372"/>
      <c r="J14" s="711" t="s">
        <v>888</v>
      </c>
    </row>
    <row r="15" spans="2:10" ht="32.25" customHeight="1" x14ac:dyDescent="0.25">
      <c r="B15" s="289" t="s">
        <v>2894</v>
      </c>
      <c r="C15" s="289" t="s">
        <v>2895</v>
      </c>
      <c r="D15" s="290" t="s">
        <v>2890</v>
      </c>
      <c r="E15" s="290" t="s">
        <v>2891</v>
      </c>
      <c r="F15" s="289" t="s">
        <v>895</v>
      </c>
      <c r="G15" s="290" t="s">
        <v>2892</v>
      </c>
      <c r="H15" s="290" t="s">
        <v>2893</v>
      </c>
      <c r="I15" s="372"/>
      <c r="J15" s="711" t="s">
        <v>888</v>
      </c>
    </row>
    <row r="16" spans="2:10" ht="32.25" customHeight="1" x14ac:dyDescent="0.25">
      <c r="B16" s="289" t="s">
        <v>2896</v>
      </c>
      <c r="C16" s="289" t="s">
        <v>2897</v>
      </c>
      <c r="D16" s="290" t="s">
        <v>2890</v>
      </c>
      <c r="E16" s="290" t="s">
        <v>2891</v>
      </c>
      <c r="F16" s="289" t="s">
        <v>895</v>
      </c>
      <c r="G16" s="290" t="s">
        <v>2892</v>
      </c>
      <c r="H16" s="290" t="s">
        <v>2893</v>
      </c>
      <c r="I16" s="373" t="s">
        <v>2878</v>
      </c>
      <c r="J16" s="711" t="s">
        <v>891</v>
      </c>
    </row>
    <row r="17" spans="2:10" ht="32.25" customHeight="1" x14ac:dyDescent="0.25">
      <c r="B17" s="289" t="s">
        <v>2898</v>
      </c>
      <c r="C17" s="289" t="s">
        <v>2899</v>
      </c>
      <c r="D17" s="290" t="s">
        <v>2900</v>
      </c>
      <c r="E17" s="290" t="s">
        <v>2901</v>
      </c>
      <c r="F17" s="289" t="s">
        <v>895</v>
      </c>
      <c r="G17" s="290" t="s">
        <v>2902</v>
      </c>
      <c r="H17" s="290" t="s">
        <v>2903</v>
      </c>
      <c r="I17" s="372"/>
      <c r="J17" s="711" t="s">
        <v>888</v>
      </c>
    </row>
    <row r="18" spans="2:10" ht="32.25" customHeight="1" x14ac:dyDescent="0.25">
      <c r="B18" s="289" t="s">
        <v>2904</v>
      </c>
      <c r="C18" s="289" t="s">
        <v>2905</v>
      </c>
      <c r="D18" s="290" t="s">
        <v>2900</v>
      </c>
      <c r="E18" s="290" t="s">
        <v>2901</v>
      </c>
      <c r="F18" s="289" t="s">
        <v>895</v>
      </c>
      <c r="G18" s="290" t="s">
        <v>2902</v>
      </c>
      <c r="H18" s="290" t="s">
        <v>2903</v>
      </c>
      <c r="I18" s="372"/>
      <c r="J18" s="711" t="s">
        <v>888</v>
      </c>
    </row>
    <row r="19" spans="2:10" ht="32.25" customHeight="1" x14ac:dyDescent="0.25">
      <c r="B19" s="289" t="s">
        <v>2906</v>
      </c>
      <c r="C19" s="289" t="s">
        <v>2907</v>
      </c>
      <c r="D19" s="290" t="s">
        <v>2900</v>
      </c>
      <c r="E19" s="290" t="s">
        <v>2901</v>
      </c>
      <c r="F19" s="289" t="s">
        <v>895</v>
      </c>
      <c r="G19" s="290" t="s">
        <v>2902</v>
      </c>
      <c r="H19" s="290" t="s">
        <v>2903</v>
      </c>
      <c r="I19" s="373" t="s">
        <v>2878</v>
      </c>
      <c r="J19" s="711" t="s">
        <v>891</v>
      </c>
    </row>
    <row r="20" spans="2:10" ht="43.5" customHeight="1" x14ac:dyDescent="0.25">
      <c r="B20" s="289" t="s">
        <v>2908</v>
      </c>
      <c r="C20" s="289" t="s">
        <v>2899</v>
      </c>
      <c r="D20" s="290" t="s">
        <v>2900</v>
      </c>
      <c r="E20" s="290" t="s">
        <v>2909</v>
      </c>
      <c r="F20" s="289" t="s">
        <v>895</v>
      </c>
      <c r="G20" s="290" t="s">
        <v>2910</v>
      </c>
      <c r="H20" s="290" t="s">
        <v>2911</v>
      </c>
      <c r="I20" s="372"/>
      <c r="J20" s="711" t="s">
        <v>888</v>
      </c>
    </row>
    <row r="21" spans="2:10" ht="43.5" customHeight="1" x14ac:dyDescent="0.25">
      <c r="B21" s="289" t="s">
        <v>2912</v>
      </c>
      <c r="C21" s="289" t="s">
        <v>2905</v>
      </c>
      <c r="D21" s="290" t="s">
        <v>2900</v>
      </c>
      <c r="E21" s="290" t="s">
        <v>2909</v>
      </c>
      <c r="F21" s="289" t="s">
        <v>895</v>
      </c>
      <c r="G21" s="290" t="s">
        <v>2910</v>
      </c>
      <c r="H21" s="290" t="s">
        <v>2911</v>
      </c>
      <c r="I21" s="372"/>
      <c r="J21" s="711" t="s">
        <v>888</v>
      </c>
    </row>
    <row r="22" spans="2:10" ht="45" customHeight="1" x14ac:dyDescent="0.25">
      <c r="B22" s="289" t="s">
        <v>2913</v>
      </c>
      <c r="C22" s="289" t="s">
        <v>2907</v>
      </c>
      <c r="D22" s="290" t="s">
        <v>2900</v>
      </c>
      <c r="E22" s="290" t="s">
        <v>2914</v>
      </c>
      <c r="F22" s="289"/>
      <c r="G22" s="290"/>
      <c r="H22" s="290"/>
      <c r="I22" s="372" t="s">
        <v>1399</v>
      </c>
      <c r="J22" s="711" t="s">
        <v>888</v>
      </c>
    </row>
    <row r="23" spans="2:10" ht="42.75" customHeight="1" x14ac:dyDescent="0.25">
      <c r="B23" s="289" t="s">
        <v>2915</v>
      </c>
      <c r="C23" s="289" t="s">
        <v>2907</v>
      </c>
      <c r="D23" s="290" t="s">
        <v>2900</v>
      </c>
      <c r="E23" s="290" t="s">
        <v>2916</v>
      </c>
      <c r="F23" s="289" t="s">
        <v>893</v>
      </c>
      <c r="G23" s="290" t="s">
        <v>2917</v>
      </c>
      <c r="H23" s="290" t="s">
        <v>2918</v>
      </c>
      <c r="I23" s="372"/>
      <c r="J23" s="711" t="s">
        <v>888</v>
      </c>
    </row>
    <row r="24" spans="2:10" ht="42.75" customHeight="1" x14ac:dyDescent="0.25">
      <c r="B24" s="289" t="s">
        <v>2919</v>
      </c>
      <c r="C24" s="289" t="s">
        <v>2907</v>
      </c>
      <c r="D24" s="290" t="s">
        <v>2900</v>
      </c>
      <c r="E24" s="290" t="s">
        <v>2920</v>
      </c>
      <c r="F24" s="289" t="s">
        <v>895</v>
      </c>
      <c r="G24" s="290" t="s">
        <v>2921</v>
      </c>
      <c r="H24" s="290" t="s">
        <v>2922</v>
      </c>
      <c r="I24" s="372"/>
      <c r="J24" s="711" t="s">
        <v>888</v>
      </c>
    </row>
    <row r="25" spans="2:10" ht="51" x14ac:dyDescent="0.25">
      <c r="B25" s="289" t="s">
        <v>2923</v>
      </c>
      <c r="C25" s="289" t="s">
        <v>2688</v>
      </c>
      <c r="D25" s="290" t="s">
        <v>2924</v>
      </c>
      <c r="E25" s="290" t="s">
        <v>2925</v>
      </c>
      <c r="F25" s="289" t="s">
        <v>895</v>
      </c>
      <c r="G25" s="290" t="str">
        <f>D25&amp;" "&amp;REPLACE(E25,1,6,"should normally")&amp;". Outside of this threshold implies there is a negative dependence at the "&amp;LEFT(D25,4)&amp;" precentile"</f>
        <v>50th Joint Quantile Exceedance Probability should normally be between 50% AND 25%. Outside of this threshold implies there is a negative dependence at the 50th precentile</v>
      </c>
      <c r="H25" s="290"/>
      <c r="I25" s="373" t="s">
        <v>2926</v>
      </c>
      <c r="J25" s="711" t="s">
        <v>890</v>
      </c>
    </row>
    <row r="26" spans="2:10" ht="51" x14ac:dyDescent="0.25">
      <c r="B26" s="289" t="s">
        <v>2927</v>
      </c>
      <c r="C26" s="289" t="s">
        <v>2928</v>
      </c>
      <c r="D26" s="290" t="s">
        <v>2929</v>
      </c>
      <c r="E26" s="290" t="s">
        <v>2930</v>
      </c>
      <c r="F26" s="289" t="s">
        <v>895</v>
      </c>
      <c r="G26" s="290" t="str">
        <f>D26&amp;" "&amp;REPLACE(E26,1,6,"should normally")&amp;". Outside of this threshold implies there is a negative dependence at the "&amp;LEFT(D26,4)&amp;" precentile"</f>
        <v>75th Joint Quantile Exceedance Probability should normally be between 25% AND  6.25%. Outside of this threshold implies there is a negative dependence at the 75th precentile</v>
      </c>
      <c r="H26" s="290"/>
      <c r="I26" s="373" t="s">
        <v>2926</v>
      </c>
      <c r="J26" s="711" t="s">
        <v>890</v>
      </c>
    </row>
    <row r="27" spans="2:10" ht="51" x14ac:dyDescent="0.25">
      <c r="B27" s="289" t="s">
        <v>2931</v>
      </c>
      <c r="C27" s="289" t="s">
        <v>2723</v>
      </c>
      <c r="D27" s="290" t="s">
        <v>2932</v>
      </c>
      <c r="E27" s="290" t="s">
        <v>2933</v>
      </c>
      <c r="F27" s="289" t="s">
        <v>895</v>
      </c>
      <c r="G27" s="290" t="str">
        <f>D27&amp;" "&amp;REPLACE(E27,1,6,"should normally")&amp;". Outside of this threshold implies there is a negative dependence at the "&amp;LEFT(D27,4)&amp;" precentile"</f>
        <v>90th Joint Quantile Exceedance Probability should normally be between 10% AND  1%. Outside of this threshold implies there is a negative dependence at the 90th precentile</v>
      </c>
      <c r="H27" s="290"/>
      <c r="I27" s="373" t="s">
        <v>2926</v>
      </c>
      <c r="J27" s="711" t="s">
        <v>890</v>
      </c>
    </row>
    <row r="28" spans="2:10" ht="51" x14ac:dyDescent="0.25">
      <c r="B28" s="289" t="s">
        <v>2934</v>
      </c>
      <c r="C28" s="289" t="s">
        <v>2935</v>
      </c>
      <c r="D28" s="290" t="s">
        <v>2936</v>
      </c>
      <c r="E28" s="290" t="s">
        <v>2937</v>
      </c>
      <c r="F28" s="289" t="s">
        <v>895</v>
      </c>
      <c r="G28" s="290" t="str">
        <f>D28&amp;" "&amp;REPLACE(E28,1,6,"should normally")&amp;". Outside of this threshold implies there is a negative dependence at the "&amp;LEFT(D28,4)&amp;" precentile"</f>
        <v>95th Joint Quantile Exceedance Probability should normally be between 5% AND  0.25%. Outside of this threshold implies there is a negative dependence at the 95th precentile</v>
      </c>
      <c r="H28" s="290"/>
      <c r="I28" s="373" t="s">
        <v>2926</v>
      </c>
      <c r="J28" s="711" t="s">
        <v>890</v>
      </c>
    </row>
    <row r="29" spans="2:10" ht="51" x14ac:dyDescent="0.25">
      <c r="B29" s="289" t="s">
        <v>2938</v>
      </c>
      <c r="C29" s="289" t="s">
        <v>2939</v>
      </c>
      <c r="D29" s="290" t="s">
        <v>2940</v>
      </c>
      <c r="E29" s="290" t="s">
        <v>2941</v>
      </c>
      <c r="F29" s="289" t="s">
        <v>895</v>
      </c>
      <c r="G29" s="290" t="str">
        <f>D29&amp;" "&amp;REPLACE(E29,1,6,"should normally")&amp;". Outside of this threshold implies there is a negative dependence at the "&amp;LEFT(D29,4)&amp;" precentile"</f>
        <v>99.5th Joint Quantile Exceedance Probability should normally be between 0.5% AND  0.0025%. Outside of this threshold implies there is a negative dependence at the 99.5 precentile</v>
      </c>
      <c r="H29" s="290"/>
      <c r="I29" s="373" t="s">
        <v>2926</v>
      </c>
      <c r="J29" s="711" t="s">
        <v>890</v>
      </c>
    </row>
    <row r="30" spans="2:10" ht="38.25" x14ac:dyDescent="0.25">
      <c r="B30" s="289" t="s">
        <v>2942</v>
      </c>
      <c r="C30" s="289" t="s">
        <v>2943</v>
      </c>
      <c r="D30" s="290" t="s">
        <v>2924</v>
      </c>
      <c r="E30" s="290" t="s">
        <v>2944</v>
      </c>
      <c r="F30" s="289" t="s">
        <v>895</v>
      </c>
      <c r="G30" s="290" t="str">
        <f>C30&amp;" "&amp;REPLACE(E30,1,6,"should normally")&amp;". Outside of this threshold implies there is a negative dependence at the "&amp;LEFT(C30,4)&amp;" precentile"</f>
        <v>O1 should normally be between 50% AND  25%. Outside of this threshold implies there is a negative dependence at the O1 precentile</v>
      </c>
      <c r="H30" s="290"/>
      <c r="I30" s="373" t="s">
        <v>2926</v>
      </c>
      <c r="J30" s="711" t="s">
        <v>890</v>
      </c>
    </row>
    <row r="31" spans="2:10" ht="51" x14ac:dyDescent="0.25">
      <c r="B31" s="289" t="s">
        <v>2945</v>
      </c>
      <c r="C31" s="289" t="s">
        <v>2946</v>
      </c>
      <c r="D31" s="290" t="s">
        <v>2929</v>
      </c>
      <c r="E31" s="290" t="s">
        <v>2930</v>
      </c>
      <c r="F31" s="289" t="s">
        <v>895</v>
      </c>
      <c r="G31" s="290" t="str">
        <f t="shared" ref="G31:G39" si="0">D31&amp;" "&amp;REPLACE(E31,1,6,"should normally")&amp;". Outside of this threshold implies there is a negative dependence at the "&amp;LEFT(D31,4)&amp;" precentile"</f>
        <v>75th Joint Quantile Exceedance Probability should normally be between 25% AND  6.25%. Outside of this threshold implies there is a negative dependence at the 75th precentile</v>
      </c>
      <c r="H31" s="290"/>
      <c r="I31" s="373" t="s">
        <v>2926</v>
      </c>
      <c r="J31" s="711" t="s">
        <v>890</v>
      </c>
    </row>
    <row r="32" spans="2:10" ht="51" x14ac:dyDescent="0.25">
      <c r="B32" s="289" t="s">
        <v>2947</v>
      </c>
      <c r="C32" s="289" t="s">
        <v>2948</v>
      </c>
      <c r="D32" s="290" t="s">
        <v>2932</v>
      </c>
      <c r="E32" s="290" t="s">
        <v>2933</v>
      </c>
      <c r="F32" s="289" t="s">
        <v>895</v>
      </c>
      <c r="G32" s="290" t="str">
        <f t="shared" si="0"/>
        <v>90th Joint Quantile Exceedance Probability should normally be between 10% AND  1%. Outside of this threshold implies there is a negative dependence at the 90th precentile</v>
      </c>
      <c r="H32" s="290"/>
      <c r="I32" s="373" t="s">
        <v>2926</v>
      </c>
      <c r="J32" s="711" t="s">
        <v>890</v>
      </c>
    </row>
    <row r="33" spans="2:10" ht="51" x14ac:dyDescent="0.25">
      <c r="B33" s="289" t="s">
        <v>2949</v>
      </c>
      <c r="C33" s="289" t="s">
        <v>2950</v>
      </c>
      <c r="D33" s="290" t="s">
        <v>2936</v>
      </c>
      <c r="E33" s="290" t="s">
        <v>2937</v>
      </c>
      <c r="F33" s="289" t="s">
        <v>895</v>
      </c>
      <c r="G33" s="290" t="str">
        <f t="shared" si="0"/>
        <v>95th Joint Quantile Exceedance Probability should normally be between 5% AND  0.25%. Outside of this threshold implies there is a negative dependence at the 95th precentile</v>
      </c>
      <c r="H33" s="290"/>
      <c r="I33" s="373" t="s">
        <v>2926</v>
      </c>
      <c r="J33" s="711" t="s">
        <v>890</v>
      </c>
    </row>
    <row r="34" spans="2:10" ht="51" x14ac:dyDescent="0.25">
      <c r="B34" s="289" t="s">
        <v>2951</v>
      </c>
      <c r="C34" s="289" t="s">
        <v>2952</v>
      </c>
      <c r="D34" s="290" t="s">
        <v>2940</v>
      </c>
      <c r="E34" s="290" t="s">
        <v>2941</v>
      </c>
      <c r="F34" s="289" t="s">
        <v>895</v>
      </c>
      <c r="G34" s="290" t="str">
        <f t="shared" si="0"/>
        <v>99.5th Joint Quantile Exceedance Probability should normally be between 0.5% AND  0.0025%. Outside of this threshold implies there is a negative dependence at the 99.5 precentile</v>
      </c>
      <c r="H34" s="290"/>
      <c r="I34" s="373" t="s">
        <v>2926</v>
      </c>
      <c r="J34" s="711" t="s">
        <v>890</v>
      </c>
    </row>
    <row r="35" spans="2:10" ht="51" x14ac:dyDescent="0.25">
      <c r="B35" s="289" t="s">
        <v>2953</v>
      </c>
      <c r="C35" s="289" t="s">
        <v>1001</v>
      </c>
      <c r="D35" s="290" t="s">
        <v>2924</v>
      </c>
      <c r="E35" s="290" t="s">
        <v>2944</v>
      </c>
      <c r="F35" s="289" t="s">
        <v>895</v>
      </c>
      <c r="G35" s="290" t="str">
        <f t="shared" si="0"/>
        <v>50th Joint Quantile Exceedance Probability should normally be between 50% AND  25%. Outside of this threshold implies there is a negative dependence at the 50th precentile</v>
      </c>
      <c r="H35" s="290"/>
      <c r="I35" s="373" t="s">
        <v>2926</v>
      </c>
      <c r="J35" s="711" t="s">
        <v>890</v>
      </c>
    </row>
    <row r="36" spans="2:10" ht="51" x14ac:dyDescent="0.25">
      <c r="B36" s="289" t="s">
        <v>2954</v>
      </c>
      <c r="C36" s="289" t="s">
        <v>2955</v>
      </c>
      <c r="D36" s="290" t="s">
        <v>2929</v>
      </c>
      <c r="E36" s="290" t="s">
        <v>2930</v>
      </c>
      <c r="F36" s="289" t="s">
        <v>895</v>
      </c>
      <c r="G36" s="290" t="str">
        <f t="shared" si="0"/>
        <v>75th Joint Quantile Exceedance Probability should normally be between 25% AND  6.25%. Outside of this threshold implies there is a negative dependence at the 75th precentile</v>
      </c>
      <c r="H36" s="290"/>
      <c r="I36" s="373" t="s">
        <v>2926</v>
      </c>
      <c r="J36" s="711" t="s">
        <v>890</v>
      </c>
    </row>
    <row r="37" spans="2:10" ht="51" x14ac:dyDescent="0.25">
      <c r="B37" s="289" t="s">
        <v>2956</v>
      </c>
      <c r="C37" s="289" t="s">
        <v>2957</v>
      </c>
      <c r="D37" s="290" t="s">
        <v>2932</v>
      </c>
      <c r="E37" s="290" t="s">
        <v>2933</v>
      </c>
      <c r="F37" s="289" t="s">
        <v>895</v>
      </c>
      <c r="G37" s="290" t="str">
        <f t="shared" si="0"/>
        <v>90th Joint Quantile Exceedance Probability should normally be between 10% AND  1%. Outside of this threshold implies there is a negative dependence at the 90th precentile</v>
      </c>
      <c r="H37" s="290"/>
      <c r="I37" s="373" t="s">
        <v>2926</v>
      </c>
      <c r="J37" s="711" t="s">
        <v>890</v>
      </c>
    </row>
    <row r="38" spans="2:10" ht="51" x14ac:dyDescent="0.25">
      <c r="B38" s="289" t="s">
        <v>2958</v>
      </c>
      <c r="C38" s="289" t="s">
        <v>2959</v>
      </c>
      <c r="D38" s="290" t="s">
        <v>2936</v>
      </c>
      <c r="E38" s="290" t="s">
        <v>2937</v>
      </c>
      <c r="F38" s="289" t="s">
        <v>895</v>
      </c>
      <c r="G38" s="290" t="str">
        <f t="shared" si="0"/>
        <v>95th Joint Quantile Exceedance Probability should normally be between 5% AND  0.25%. Outside of this threshold implies there is a negative dependence at the 95th precentile</v>
      </c>
      <c r="H38" s="290"/>
      <c r="I38" s="373" t="s">
        <v>2926</v>
      </c>
      <c r="J38" s="711" t="s">
        <v>890</v>
      </c>
    </row>
    <row r="39" spans="2:10" ht="51" x14ac:dyDescent="0.25">
      <c r="B39" s="289" t="s">
        <v>2960</v>
      </c>
      <c r="C39" s="289" t="s">
        <v>2961</v>
      </c>
      <c r="D39" s="290" t="s">
        <v>2940</v>
      </c>
      <c r="E39" s="290" t="s">
        <v>2941</v>
      </c>
      <c r="F39" s="289" t="s">
        <v>895</v>
      </c>
      <c r="G39" s="290" t="str">
        <f t="shared" si="0"/>
        <v>99.5th Joint Quantile Exceedance Probability should normally be between 0.5% AND  0.0025%. Outside of this threshold implies there is a negative dependence at the 99.5 precentile</v>
      </c>
      <c r="H39" s="290"/>
      <c r="I39" s="373" t="s">
        <v>2926</v>
      </c>
      <c r="J39" s="711" t="s">
        <v>890</v>
      </c>
    </row>
    <row r="40" spans="2:10" ht="59.25" customHeight="1" x14ac:dyDescent="0.25">
      <c r="B40" s="289" t="s">
        <v>2962</v>
      </c>
      <c r="C40" s="289" t="s">
        <v>2963</v>
      </c>
      <c r="D40" s="290" t="s">
        <v>2964</v>
      </c>
      <c r="E40" s="290" t="s">
        <v>2965</v>
      </c>
      <c r="F40" s="289" t="s">
        <v>1219</v>
      </c>
      <c r="G40" s="290" t="s">
        <v>2966</v>
      </c>
      <c r="H40" s="290"/>
      <c r="I40" s="373" t="s">
        <v>1254</v>
      </c>
      <c r="J40" s="711" t="s">
        <v>891</v>
      </c>
    </row>
    <row r="41" spans="2:10" ht="59.25" customHeight="1" x14ac:dyDescent="0.25">
      <c r="B41" s="289" t="s">
        <v>2967</v>
      </c>
      <c r="C41" s="289" t="s">
        <v>2968</v>
      </c>
      <c r="D41" s="290" t="s">
        <v>2969</v>
      </c>
      <c r="E41" s="290" t="s">
        <v>2970</v>
      </c>
      <c r="F41" s="289" t="s">
        <v>1219</v>
      </c>
      <c r="G41" s="290" t="s">
        <v>2971</v>
      </c>
      <c r="H41" s="290"/>
      <c r="I41" s="373" t="s">
        <v>1254</v>
      </c>
      <c r="J41" s="711" t="s">
        <v>891</v>
      </c>
    </row>
  </sheetData>
  <sortState xmlns:xlrd2="http://schemas.microsoft.com/office/spreadsheetml/2017/richdata2" ref="C4:I39">
    <sortCondition ref="C36"/>
  </sortState>
  <mergeCells count="1">
    <mergeCell ref="B2:J2"/>
  </mergeCells>
  <conditionalFormatting sqref="B4:G4 B6:I6 B11:G11 B14:I14 B20:I20 B17:I17 B7:G8 D5:I5 I15 I18 I21 E24:F24 I24 I4 I8:I12 H14:H20 B22:I23 B25:I41">
    <cfRule type="expression" dxfId="723" priority="115">
      <formula>OR($J4="New",$J4="Updated")</formula>
    </cfRule>
  </conditionalFormatting>
  <conditionalFormatting sqref="F4 F6:F8 F11 F14 F17 F20 F22:F23 F25:F39">
    <cfRule type="cellIs" dxfId="722" priority="111" stopIfTrue="1" operator="equal">
      <formula>"Validation"</formula>
    </cfRule>
    <cfRule type="cellIs" dxfId="721" priority="112" operator="equal">
      <formula>"Pre-populated"</formula>
    </cfRule>
  </conditionalFormatting>
  <conditionalFormatting sqref="J6:J8 J4 J11 J14 J17 J20 J22:J23 J25:J39">
    <cfRule type="cellIs" dxfId="720" priority="113" operator="equal">
      <formula>"Updated"</formula>
    </cfRule>
    <cfRule type="cellIs" dxfId="719" priority="114" operator="equal">
      <formula>"New"</formula>
    </cfRule>
  </conditionalFormatting>
  <conditionalFormatting sqref="J20 J22">
    <cfRule type="cellIs" dxfId="718" priority="105" operator="equal">
      <formula>"Updated"</formula>
    </cfRule>
    <cfRule type="cellIs" dxfId="717" priority="106" operator="equal">
      <formula>"New"</formula>
    </cfRule>
  </conditionalFormatting>
  <conditionalFormatting sqref="F20 F22">
    <cfRule type="cellIs" dxfId="716" priority="103" stopIfTrue="1" operator="equal">
      <formula>"Validation"</formula>
    </cfRule>
    <cfRule type="cellIs" dxfId="715" priority="104" operator="equal">
      <formula>"Pre-populated"</formula>
    </cfRule>
  </conditionalFormatting>
  <conditionalFormatting sqref="I23">
    <cfRule type="expression" dxfId="714" priority="102">
      <formula>OR($J23="New",$J23="Updated")</formula>
    </cfRule>
  </conditionalFormatting>
  <conditionalFormatting sqref="B5">
    <cfRule type="expression" dxfId="713" priority="101">
      <formula>OR($J5="New",$J5="Updated")</formula>
    </cfRule>
  </conditionalFormatting>
  <conditionalFormatting sqref="F5">
    <cfRule type="cellIs" dxfId="712" priority="97" stopIfTrue="1" operator="equal">
      <formula>"Validation"</formula>
    </cfRule>
    <cfRule type="cellIs" dxfId="711" priority="98" operator="equal">
      <formula>"Pre-populated"</formula>
    </cfRule>
  </conditionalFormatting>
  <conditionalFormatting sqref="C5">
    <cfRule type="expression" dxfId="710" priority="96">
      <formula>OR($J5="New",$J5="Updated")</formula>
    </cfRule>
  </conditionalFormatting>
  <conditionalFormatting sqref="J5">
    <cfRule type="cellIs" dxfId="709" priority="94" operator="equal">
      <formula>"Updated"</formula>
    </cfRule>
    <cfRule type="cellIs" dxfId="708" priority="95" operator="equal">
      <formula>"New"</formula>
    </cfRule>
  </conditionalFormatting>
  <conditionalFormatting sqref="B9:F9">
    <cfRule type="expression" dxfId="707" priority="93">
      <formula>OR($J9="New",$J9="Updated")</formula>
    </cfRule>
  </conditionalFormatting>
  <conditionalFormatting sqref="F9">
    <cfRule type="cellIs" dxfId="706" priority="89" stopIfTrue="1" operator="equal">
      <formula>"Validation"</formula>
    </cfRule>
    <cfRule type="cellIs" dxfId="705" priority="90" operator="equal">
      <formula>"Pre-populated"</formula>
    </cfRule>
  </conditionalFormatting>
  <conditionalFormatting sqref="J9">
    <cfRule type="cellIs" dxfId="704" priority="91" operator="equal">
      <formula>"Updated"</formula>
    </cfRule>
    <cfRule type="cellIs" dxfId="703" priority="92" operator="equal">
      <formula>"New"</formula>
    </cfRule>
  </conditionalFormatting>
  <conditionalFormatting sqref="B12:F12">
    <cfRule type="expression" dxfId="702" priority="88">
      <formula>OR($J12="New",$J12="Updated")</formula>
    </cfRule>
  </conditionalFormatting>
  <conditionalFormatting sqref="F12">
    <cfRule type="cellIs" dxfId="701" priority="84" stopIfTrue="1" operator="equal">
      <formula>"Validation"</formula>
    </cfRule>
    <cfRule type="cellIs" dxfId="700" priority="85" operator="equal">
      <formula>"Pre-populated"</formula>
    </cfRule>
  </conditionalFormatting>
  <conditionalFormatting sqref="J12">
    <cfRule type="cellIs" dxfId="699" priority="86" operator="equal">
      <formula>"Updated"</formula>
    </cfRule>
    <cfRule type="cellIs" dxfId="698" priority="87" operator="equal">
      <formula>"New"</formula>
    </cfRule>
  </conditionalFormatting>
  <conditionalFormatting sqref="B15:F15">
    <cfRule type="expression" dxfId="697" priority="83">
      <formula>OR($J15="New",$J15="Updated")</formula>
    </cfRule>
  </conditionalFormatting>
  <conditionalFormatting sqref="F15">
    <cfRule type="cellIs" dxfId="696" priority="79" stopIfTrue="1" operator="equal">
      <formula>"Validation"</formula>
    </cfRule>
    <cfRule type="cellIs" dxfId="695" priority="80" operator="equal">
      <formula>"Pre-populated"</formula>
    </cfRule>
  </conditionalFormatting>
  <conditionalFormatting sqref="J15">
    <cfRule type="cellIs" dxfId="694" priority="81" operator="equal">
      <formula>"Updated"</formula>
    </cfRule>
    <cfRule type="cellIs" dxfId="693" priority="82" operator="equal">
      <formula>"New"</formula>
    </cfRule>
  </conditionalFormatting>
  <conditionalFormatting sqref="B18:F18">
    <cfRule type="expression" dxfId="692" priority="78">
      <formula>OR($J18="New",$J18="Updated")</formula>
    </cfRule>
  </conditionalFormatting>
  <conditionalFormatting sqref="F18">
    <cfRule type="cellIs" dxfId="691" priority="74" stopIfTrue="1" operator="equal">
      <formula>"Validation"</formula>
    </cfRule>
    <cfRule type="cellIs" dxfId="690" priority="75" operator="equal">
      <formula>"Pre-populated"</formula>
    </cfRule>
  </conditionalFormatting>
  <conditionalFormatting sqref="J18">
    <cfRule type="cellIs" dxfId="689" priority="76" operator="equal">
      <formula>"Updated"</formula>
    </cfRule>
    <cfRule type="cellIs" dxfId="688" priority="77" operator="equal">
      <formula>"New"</formula>
    </cfRule>
  </conditionalFormatting>
  <conditionalFormatting sqref="G9">
    <cfRule type="expression" dxfId="687" priority="73">
      <formula>OR($J9="New",$J9="Updated")</formula>
    </cfRule>
  </conditionalFormatting>
  <conditionalFormatting sqref="G12:H12">
    <cfRule type="expression" dxfId="686" priority="72">
      <formula>OR($J12="New",$J12="Updated")</formula>
    </cfRule>
  </conditionalFormatting>
  <conditionalFormatting sqref="G15:H15">
    <cfRule type="expression" dxfId="685" priority="71">
      <formula>OR($J15="New",$J15="Updated")</formula>
    </cfRule>
  </conditionalFormatting>
  <conditionalFormatting sqref="G18:H18">
    <cfRule type="expression" dxfId="684" priority="70">
      <formula>OR($J18="New",$J18="Updated")</formula>
    </cfRule>
  </conditionalFormatting>
  <conditionalFormatting sqref="B21:F21">
    <cfRule type="expression" dxfId="683" priority="69">
      <formula>OR($J21="New",$J21="Updated")</formula>
    </cfRule>
  </conditionalFormatting>
  <conditionalFormatting sqref="F21">
    <cfRule type="cellIs" dxfId="682" priority="65" stopIfTrue="1" operator="equal">
      <formula>"Validation"</formula>
    </cfRule>
    <cfRule type="cellIs" dxfId="681" priority="66" operator="equal">
      <formula>"Pre-populated"</formula>
    </cfRule>
  </conditionalFormatting>
  <conditionalFormatting sqref="J21">
    <cfRule type="cellIs" dxfId="680" priority="67" operator="equal">
      <formula>"Updated"</formula>
    </cfRule>
    <cfRule type="cellIs" dxfId="679" priority="68" operator="equal">
      <formula>"New"</formula>
    </cfRule>
  </conditionalFormatting>
  <conditionalFormatting sqref="J21">
    <cfRule type="cellIs" dxfId="678" priority="63" operator="equal">
      <formula>"Updated"</formula>
    </cfRule>
    <cfRule type="cellIs" dxfId="677" priority="64" operator="equal">
      <formula>"New"</formula>
    </cfRule>
  </conditionalFormatting>
  <conditionalFormatting sqref="F21">
    <cfRule type="cellIs" dxfId="676" priority="61" stopIfTrue="1" operator="equal">
      <formula>"Validation"</formula>
    </cfRule>
    <cfRule type="cellIs" dxfId="675" priority="62" operator="equal">
      <formula>"Pre-populated"</formula>
    </cfRule>
  </conditionalFormatting>
  <conditionalFormatting sqref="B24:C24">
    <cfRule type="expression" dxfId="674" priority="60">
      <formula>OR($J24="New",$J24="Updated")</formula>
    </cfRule>
  </conditionalFormatting>
  <conditionalFormatting sqref="F24">
    <cfRule type="cellIs" dxfId="673" priority="56" stopIfTrue="1" operator="equal">
      <formula>"Validation"</formula>
    </cfRule>
    <cfRule type="cellIs" dxfId="672" priority="57" operator="equal">
      <formula>"Pre-populated"</formula>
    </cfRule>
  </conditionalFormatting>
  <conditionalFormatting sqref="J24">
    <cfRule type="cellIs" dxfId="671" priority="58" operator="equal">
      <formula>"Updated"</formula>
    </cfRule>
    <cfRule type="cellIs" dxfId="670" priority="59" operator="equal">
      <formula>"New"</formula>
    </cfRule>
  </conditionalFormatting>
  <conditionalFormatting sqref="D24">
    <cfRule type="expression" dxfId="669" priority="55">
      <formula>OR($J24="New",$J24="Updated")</formula>
    </cfRule>
  </conditionalFormatting>
  <conditionalFormatting sqref="G21">
    <cfRule type="expression" dxfId="668" priority="53">
      <formula>OR($J21="New",$J21="Updated")</formula>
    </cfRule>
  </conditionalFormatting>
  <conditionalFormatting sqref="G24">
    <cfRule type="expression" dxfId="667" priority="54">
      <formula>OR($J24="New",$J24="Updated")</formula>
    </cfRule>
  </conditionalFormatting>
  <conditionalFormatting sqref="B10:F10">
    <cfRule type="expression" dxfId="666" priority="52">
      <formula>OR($J10="New",$J10="Updated")</formula>
    </cfRule>
  </conditionalFormatting>
  <conditionalFormatting sqref="F10">
    <cfRule type="cellIs" dxfId="665" priority="48" stopIfTrue="1" operator="equal">
      <formula>"Validation"</formula>
    </cfRule>
    <cfRule type="cellIs" dxfId="664" priority="49" operator="equal">
      <formula>"Pre-populated"</formula>
    </cfRule>
  </conditionalFormatting>
  <conditionalFormatting sqref="J10">
    <cfRule type="cellIs" dxfId="663" priority="50" operator="equal">
      <formula>"Updated"</formula>
    </cfRule>
    <cfRule type="cellIs" dxfId="662" priority="51" operator="equal">
      <formula>"New"</formula>
    </cfRule>
  </conditionalFormatting>
  <conditionalFormatting sqref="G10">
    <cfRule type="expression" dxfId="661" priority="47">
      <formula>OR($J10="New",$J10="Updated")</formula>
    </cfRule>
  </conditionalFormatting>
  <conditionalFormatting sqref="I7">
    <cfRule type="expression" dxfId="660" priority="46">
      <formula>OR($J7="New",$J7="Updated")</formula>
    </cfRule>
  </conditionalFormatting>
  <conditionalFormatting sqref="H3:H4">
    <cfRule type="expression" dxfId="659" priority="45">
      <formula>OR($J3="New",$J3="Updated")</formula>
    </cfRule>
  </conditionalFormatting>
  <conditionalFormatting sqref="I13">
    <cfRule type="expression" dxfId="658" priority="44">
      <formula>OR($J13="New",$J13="Updated")</formula>
    </cfRule>
  </conditionalFormatting>
  <conditionalFormatting sqref="B13:F13">
    <cfRule type="expression" dxfId="657" priority="43">
      <formula>OR($J13="New",$J13="Updated")</formula>
    </cfRule>
  </conditionalFormatting>
  <conditionalFormatting sqref="F13">
    <cfRule type="cellIs" dxfId="656" priority="39" stopIfTrue="1" operator="equal">
      <formula>"Validation"</formula>
    </cfRule>
    <cfRule type="cellIs" dxfId="655" priority="40" operator="equal">
      <formula>"Pre-populated"</formula>
    </cfRule>
  </conditionalFormatting>
  <conditionalFormatting sqref="J13">
    <cfRule type="cellIs" dxfId="654" priority="41" operator="equal">
      <formula>"Updated"</formula>
    </cfRule>
    <cfRule type="cellIs" dxfId="653" priority="42" operator="equal">
      <formula>"New"</formula>
    </cfRule>
  </conditionalFormatting>
  <conditionalFormatting sqref="G13:H13">
    <cfRule type="expression" dxfId="652" priority="38">
      <formula>OR($J13="New",$J13="Updated")</formula>
    </cfRule>
  </conditionalFormatting>
  <conditionalFormatting sqref="I16">
    <cfRule type="expression" dxfId="651" priority="37">
      <formula>OR($J16="New",$J16="Updated")</formula>
    </cfRule>
  </conditionalFormatting>
  <conditionalFormatting sqref="B16">
    <cfRule type="expression" dxfId="650" priority="36">
      <formula>OR($J16="New",$J16="Updated")</formula>
    </cfRule>
  </conditionalFormatting>
  <conditionalFormatting sqref="F16">
    <cfRule type="cellIs" dxfId="649" priority="28" stopIfTrue="1" operator="equal">
      <formula>"Validation"</formula>
    </cfRule>
    <cfRule type="cellIs" dxfId="648" priority="29" operator="equal">
      <formula>"Pre-populated"</formula>
    </cfRule>
  </conditionalFormatting>
  <conditionalFormatting sqref="J16">
    <cfRule type="cellIs" dxfId="647" priority="34" operator="equal">
      <formula>"Updated"</formula>
    </cfRule>
    <cfRule type="cellIs" dxfId="646" priority="35" operator="equal">
      <formula>"New"</formula>
    </cfRule>
  </conditionalFormatting>
  <conditionalFormatting sqref="H16">
    <cfRule type="expression" dxfId="645" priority="31">
      <formula>OR($J16="New",$J16="Updated")</formula>
    </cfRule>
  </conditionalFormatting>
  <conditionalFormatting sqref="C16:F16">
    <cfRule type="expression" dxfId="644" priority="30">
      <formula>OR($J16="New",$J16="Updated")</formula>
    </cfRule>
  </conditionalFormatting>
  <conditionalFormatting sqref="F19">
    <cfRule type="cellIs" dxfId="643" priority="15" stopIfTrue="1" operator="equal">
      <formula>"Validation"</formula>
    </cfRule>
    <cfRule type="cellIs" dxfId="642" priority="16" operator="equal">
      <formula>"Pre-populated"</formula>
    </cfRule>
  </conditionalFormatting>
  <conditionalFormatting sqref="G16">
    <cfRule type="expression" dxfId="641" priority="27">
      <formula>OR($J16="New",$J16="Updated")</formula>
    </cfRule>
  </conditionalFormatting>
  <conditionalFormatting sqref="I19">
    <cfRule type="expression" dxfId="640" priority="26">
      <formula>OR($J19="New",$J19="Updated")</formula>
    </cfRule>
  </conditionalFormatting>
  <conditionalFormatting sqref="B19">
    <cfRule type="expression" dxfId="639" priority="25">
      <formula>OR($J19="New",$J19="Updated")</formula>
    </cfRule>
  </conditionalFormatting>
  <conditionalFormatting sqref="J19">
    <cfRule type="cellIs" dxfId="638" priority="23" operator="equal">
      <formula>"Updated"</formula>
    </cfRule>
    <cfRule type="cellIs" dxfId="637" priority="24" operator="equal">
      <formula>"New"</formula>
    </cfRule>
  </conditionalFormatting>
  <conditionalFormatting sqref="H19">
    <cfRule type="expression" dxfId="636" priority="22">
      <formula>OR($J19="New",$J19="Updated")</formula>
    </cfRule>
  </conditionalFormatting>
  <conditionalFormatting sqref="C19:F19">
    <cfRule type="expression" dxfId="635" priority="17">
      <formula>OR($J19="New",$J19="Updated")</formula>
    </cfRule>
  </conditionalFormatting>
  <conditionalFormatting sqref="G19">
    <cfRule type="expression" dxfId="634" priority="14">
      <formula>OR($J19="New",$J19="Updated")</formula>
    </cfRule>
  </conditionalFormatting>
  <conditionalFormatting sqref="H21">
    <cfRule type="expression" dxfId="633" priority="9">
      <formula>OR($J21="New",$J21="Updated")</formula>
    </cfRule>
  </conditionalFormatting>
  <conditionalFormatting sqref="H24">
    <cfRule type="expression" dxfId="632" priority="6">
      <formula>OR($J24="New",$J24="Updated")</formula>
    </cfRule>
  </conditionalFormatting>
  <conditionalFormatting sqref="H7">
    <cfRule type="expression" dxfId="631" priority="13">
      <formula>OR($J7="New",$J7="Updated")</formula>
    </cfRule>
  </conditionalFormatting>
  <conditionalFormatting sqref="H8">
    <cfRule type="expression" dxfId="630" priority="12">
      <formula>OR($J8="New",$J8="Updated")</formula>
    </cfRule>
  </conditionalFormatting>
  <conditionalFormatting sqref="H9:H10">
    <cfRule type="expression" dxfId="629" priority="11">
      <formula>OR($J9="New",$J9="Updated")</formula>
    </cfRule>
  </conditionalFormatting>
  <conditionalFormatting sqref="H11:H20">
    <cfRule type="expression" dxfId="628" priority="10">
      <formula>OR($J11="New",$J11="Updated")</formula>
    </cfRule>
  </conditionalFormatting>
  <conditionalFormatting sqref="H21">
    <cfRule type="expression" dxfId="627" priority="8">
      <formula>OR($J21="New",$J21="Updated")</formula>
    </cfRule>
  </conditionalFormatting>
  <conditionalFormatting sqref="H24">
    <cfRule type="expression" dxfId="626" priority="7">
      <formula>OR($J24="New",$J24="Updated")</formula>
    </cfRule>
  </conditionalFormatting>
  <conditionalFormatting sqref="F40:F41">
    <cfRule type="cellIs" dxfId="625" priority="1" stopIfTrue="1" operator="equal">
      <formula>"Validation"</formula>
    </cfRule>
    <cfRule type="cellIs" dxfId="624" priority="2" operator="equal">
      <formula>"Pre-populated"</formula>
    </cfRule>
  </conditionalFormatting>
  <conditionalFormatting sqref="J40:J41">
    <cfRule type="cellIs" dxfId="623" priority="3" operator="equal">
      <formula>"Updated"</formula>
    </cfRule>
    <cfRule type="cellIs" dxfId="622" priority="4" operator="equal">
      <formula>"New"</formula>
    </cfRule>
  </conditionalFormatting>
  <pageMargins left="0.70866141732283472" right="0.70866141732283472" top="0.74803149606299213" bottom="0.74803149606299213" header="0.31496062992125984" footer="0.31496062992125984"/>
  <pageSetup paperSize="9" scale="7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E9EE2DE-7079-47DC-B24F-650EAB46D72B}">
          <x14:formula1>
            <xm:f>RS_ValueSource!$E$41:$E$43</xm:f>
          </x14:formula1>
          <xm:sqref>F4:F39</xm:sqref>
        </x14:dataValidation>
        <x14:dataValidation type="list" allowBlank="1" showInputMessage="1" showErrorMessage="1" xr:uid="{1EBAA672-D060-4CB2-A43A-0B2FA4B75E55}">
          <x14:formula1>
            <xm:f>RS_ValueSource!$E$38:$E$40</xm:f>
          </x14:formula1>
          <xm:sqref>J4:J41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
    <tabColor rgb="FFFFFF00"/>
    <pageSetUpPr fitToPage="1"/>
  </sheetPr>
  <dimension ref="A1:N129"/>
  <sheetViews>
    <sheetView showGridLines="0" zoomScale="90" zoomScaleNormal="90" workbookViewId="0"/>
  </sheetViews>
  <sheetFormatPr defaultRowHeight="15" x14ac:dyDescent="0.25"/>
  <cols>
    <col min="1" max="1" width="2" style="2" customWidth="1"/>
    <col min="2" max="2" width="4.28515625" style="2" customWidth="1"/>
    <col min="3" max="3" width="35.140625" style="2" customWidth="1"/>
    <col min="4" max="11" width="18" style="2" customWidth="1"/>
    <col min="12" max="12" width="17.5703125" style="2" customWidth="1"/>
    <col min="13" max="14" width="18" style="2" customWidth="1"/>
  </cols>
  <sheetData>
    <row r="1" spans="1:14" s="15" customFormat="1" ht="16.5" x14ac:dyDescent="0.3">
      <c r="A1" s="3"/>
    </row>
    <row r="2" spans="1:14" s="15" customFormat="1" ht="16.5" x14ac:dyDescent="0.3">
      <c r="A2" s="3"/>
    </row>
    <row r="3" spans="1:14" s="15" customFormat="1" ht="16.5" x14ac:dyDescent="0.3">
      <c r="A3" s="3"/>
    </row>
    <row r="4" spans="1:14" s="15" customFormat="1" ht="20.25" x14ac:dyDescent="0.35">
      <c r="A4" s="3"/>
      <c r="B4" s="170"/>
      <c r="C4" s="177" t="s">
        <v>1139</v>
      </c>
      <c r="D4" s="338"/>
      <c r="E4" s="338"/>
      <c r="F4" s="338"/>
      <c r="G4" s="120"/>
      <c r="H4" s="120"/>
      <c r="I4" s="338"/>
      <c r="J4" s="178"/>
      <c r="K4" s="178"/>
      <c r="L4" s="178"/>
      <c r="M4" s="120" t="s">
        <v>1170</v>
      </c>
      <c r="N4" s="121" t="str">
        <f>'010'!E8</f>
        <v>1234</v>
      </c>
    </row>
    <row r="5" spans="1:14" s="15" customFormat="1" ht="16.5" x14ac:dyDescent="0.3">
      <c r="A5" s="3"/>
      <c r="B5" s="172"/>
      <c r="C5" s="172"/>
      <c r="D5" s="173"/>
      <c r="E5" s="173"/>
      <c r="F5" s="173"/>
      <c r="G5" s="174"/>
      <c r="H5" s="174"/>
      <c r="I5" s="173"/>
    </row>
    <row r="6" spans="1:14" s="15" customFormat="1" ht="17.25" x14ac:dyDescent="0.3">
      <c r="A6" s="3"/>
      <c r="B6" s="172"/>
      <c r="C6" s="175" t="s">
        <v>2972</v>
      </c>
      <c r="D6" s="338"/>
      <c r="E6" s="338"/>
      <c r="F6" s="338"/>
      <c r="G6" s="120"/>
      <c r="H6" s="120"/>
      <c r="I6" s="338"/>
      <c r="J6" s="178"/>
      <c r="K6" s="178"/>
      <c r="L6" s="178"/>
      <c r="M6" s="178"/>
    </row>
    <row r="7" spans="1:14" s="15" customFormat="1" ht="17.25" x14ac:dyDescent="0.3">
      <c r="A7" s="3"/>
      <c r="B7" s="172"/>
      <c r="C7" s="312"/>
      <c r="D7" s="173"/>
      <c r="E7" s="173"/>
      <c r="F7" s="173"/>
      <c r="G7" s="174"/>
      <c r="H7" s="174"/>
      <c r="I7" s="173"/>
      <c r="J7" s="76"/>
      <c r="K7" s="76"/>
      <c r="L7" s="76"/>
      <c r="M7" s="76"/>
    </row>
    <row r="8" spans="1:14" s="15" customFormat="1" ht="17.25" x14ac:dyDescent="0.3">
      <c r="B8" s="172"/>
      <c r="C8" s="179" t="s">
        <v>2793</v>
      </c>
      <c r="D8" s="180"/>
      <c r="E8" s="180"/>
      <c r="F8" s="180"/>
      <c r="G8" s="181"/>
      <c r="H8" s="181"/>
      <c r="I8" s="180"/>
      <c r="J8" s="182"/>
      <c r="K8" s="182"/>
      <c r="L8" s="182"/>
      <c r="M8" s="182"/>
    </row>
    <row r="9" spans="1:14" s="15" customFormat="1" ht="16.5" x14ac:dyDescent="0.3"/>
    <row r="10" spans="1:14" s="15" customFormat="1" ht="48.75" customHeight="1" x14ac:dyDescent="0.3">
      <c r="C10" s="1044" t="s">
        <v>2973</v>
      </c>
      <c r="D10" s="1045"/>
      <c r="E10" s="1045"/>
      <c r="F10" s="1045"/>
      <c r="G10" s="1045"/>
      <c r="H10" s="1045"/>
      <c r="I10" s="1045"/>
      <c r="J10" s="1045"/>
      <c r="K10" s="1045"/>
      <c r="L10" s="1045"/>
      <c r="M10" s="1046"/>
    </row>
    <row r="11" spans="1:14" s="15" customFormat="1" ht="16.5" x14ac:dyDescent="0.3"/>
    <row r="12" spans="1:14" s="15" customFormat="1" ht="17.25" x14ac:dyDescent="0.3">
      <c r="C12" s="183" t="s">
        <v>2795</v>
      </c>
    </row>
    <row r="14" spans="1:14" s="15" customFormat="1" ht="16.5" customHeight="1" x14ac:dyDescent="0.3">
      <c r="C14" s="1047" t="s">
        <v>2796</v>
      </c>
      <c r="D14" s="1048" t="s">
        <v>2797</v>
      </c>
      <c r="E14" s="1048" t="s">
        <v>2798</v>
      </c>
      <c r="F14" s="1048" t="s">
        <v>2799</v>
      </c>
      <c r="G14" s="1048" t="s">
        <v>2800</v>
      </c>
      <c r="H14" s="1049" t="s">
        <v>2801</v>
      </c>
      <c r="I14" s="1050"/>
      <c r="J14" s="1050"/>
      <c r="K14" s="1050"/>
      <c r="L14" s="1050"/>
      <c r="M14" s="1050"/>
      <c r="N14" s="1051" t="s">
        <v>2802</v>
      </c>
    </row>
    <row r="15" spans="1:14" s="15" customFormat="1" ht="16.5" x14ac:dyDescent="0.3">
      <c r="C15" s="1047"/>
      <c r="D15" s="1048"/>
      <c r="E15" s="1048"/>
      <c r="F15" s="1048"/>
      <c r="G15" s="1048"/>
      <c r="H15" s="653" t="s">
        <v>1633</v>
      </c>
      <c r="I15" s="653" t="s">
        <v>1634</v>
      </c>
      <c r="J15" s="653" t="s">
        <v>1635</v>
      </c>
      <c r="K15" s="653" t="s">
        <v>1636</v>
      </c>
      <c r="L15" s="653" t="s">
        <v>1637</v>
      </c>
      <c r="M15" s="654" t="s">
        <v>1639</v>
      </c>
      <c r="N15" s="1052"/>
    </row>
    <row r="16" spans="1:14" s="15" customFormat="1" ht="57.75" customHeight="1" x14ac:dyDescent="0.3">
      <c r="B16" s="112">
        <v>500</v>
      </c>
      <c r="C16" s="185" t="s">
        <v>2804</v>
      </c>
      <c r="D16" s="655" t="s">
        <v>2974</v>
      </c>
      <c r="E16" s="655" t="s">
        <v>2975</v>
      </c>
      <c r="F16" s="655" t="s">
        <v>2976</v>
      </c>
      <c r="G16" s="655" t="s">
        <v>2977</v>
      </c>
      <c r="H16" s="655" t="s">
        <v>2978</v>
      </c>
      <c r="I16" s="655" t="s">
        <v>2979</v>
      </c>
      <c r="J16" s="655" t="s">
        <v>2980</v>
      </c>
      <c r="K16" s="655" t="s">
        <v>2981</v>
      </c>
      <c r="L16" s="655" t="s">
        <v>2982</v>
      </c>
      <c r="M16" s="655" t="s">
        <v>2983</v>
      </c>
      <c r="N16" s="655" t="s">
        <v>2984</v>
      </c>
    </row>
    <row r="17" spans="1:14" s="15" customFormat="1" ht="57.75" hidden="1" customHeight="1" x14ac:dyDescent="0.3">
      <c r="B17" s="112">
        <v>500</v>
      </c>
      <c r="C17" s="185" t="s">
        <v>2809</v>
      </c>
      <c r="D17" s="655" t="s">
        <v>2974</v>
      </c>
      <c r="E17" s="655" t="s">
        <v>2975</v>
      </c>
      <c r="F17" s="655" t="s">
        <v>2976</v>
      </c>
      <c r="G17" s="655" t="s">
        <v>2977</v>
      </c>
      <c r="H17" s="655" t="s">
        <v>2978</v>
      </c>
      <c r="I17" s="655" t="s">
        <v>2979</v>
      </c>
      <c r="J17" s="655" t="s">
        <v>2980</v>
      </c>
      <c r="K17" s="655" t="s">
        <v>2981</v>
      </c>
      <c r="L17" s="655" t="s">
        <v>2982</v>
      </c>
      <c r="M17" s="655" t="s">
        <v>2983</v>
      </c>
      <c r="N17" s="655" t="s">
        <v>2984</v>
      </c>
    </row>
    <row r="18" spans="1:14" s="15" customFormat="1" ht="57.75" customHeight="1" x14ac:dyDescent="0.3">
      <c r="B18" s="112">
        <v>500</v>
      </c>
      <c r="C18" s="187" t="s">
        <v>2810</v>
      </c>
      <c r="D18" s="655" t="s">
        <v>2985</v>
      </c>
      <c r="E18" s="655" t="s">
        <v>2986</v>
      </c>
      <c r="F18" s="655" t="s">
        <v>2987</v>
      </c>
      <c r="G18" s="655" t="s">
        <v>2988</v>
      </c>
      <c r="H18" s="656" t="s">
        <v>2989</v>
      </c>
      <c r="I18" s="656" t="s">
        <v>2990</v>
      </c>
      <c r="J18" s="656" t="s">
        <v>2991</v>
      </c>
      <c r="K18" s="656" t="s">
        <v>2992</v>
      </c>
      <c r="L18" s="656" t="s">
        <v>2993</v>
      </c>
      <c r="M18" s="656" t="s">
        <v>2994</v>
      </c>
      <c r="N18" s="656" t="s">
        <v>2995</v>
      </c>
    </row>
    <row r="19" spans="1:14" s="15" customFormat="1" ht="39.950000000000003" customHeight="1" x14ac:dyDescent="0.3">
      <c r="C19" s="367" t="s">
        <v>1298</v>
      </c>
      <c r="D19" s="655" t="s">
        <v>2996</v>
      </c>
      <c r="E19" s="655" t="s">
        <v>2997</v>
      </c>
      <c r="F19" s="380"/>
      <c r="G19" s="380"/>
      <c r="H19" s="656" t="s">
        <v>2998</v>
      </c>
      <c r="I19" s="656" t="s">
        <v>2999</v>
      </c>
      <c r="J19" s="656" t="s">
        <v>3000</v>
      </c>
      <c r="K19" s="656" t="s">
        <v>3001</v>
      </c>
      <c r="L19" s="656" t="s">
        <v>3002</v>
      </c>
      <c r="M19" s="656" t="s">
        <v>3003</v>
      </c>
      <c r="N19" s="656" t="s">
        <v>3004</v>
      </c>
    </row>
    <row r="20" spans="1:14" s="15" customFormat="1" ht="16.5" x14ac:dyDescent="0.3"/>
    <row r="21" spans="1:14" ht="17.25" x14ac:dyDescent="0.3">
      <c r="A21" s="710"/>
      <c r="B21" s="710"/>
      <c r="C21" s="179" t="s">
        <v>2817</v>
      </c>
      <c r="D21" s="180"/>
      <c r="E21" s="180"/>
      <c r="F21" s="180"/>
      <c r="G21" s="181"/>
      <c r="H21" s="181"/>
      <c r="I21" s="180"/>
      <c r="J21" s="182"/>
      <c r="K21" s="182"/>
      <c r="L21" s="182"/>
      <c r="M21" s="182"/>
      <c r="N21" s="710"/>
    </row>
    <row r="22" spans="1:14" ht="16.5" x14ac:dyDescent="0.3">
      <c r="A22" s="710"/>
      <c r="B22" s="710"/>
      <c r="C22" s="15"/>
      <c r="D22" s="15"/>
      <c r="E22" s="15"/>
      <c r="F22" s="15"/>
      <c r="G22" s="15"/>
      <c r="H22" s="15"/>
      <c r="I22" s="15"/>
      <c r="J22" s="15"/>
      <c r="K22" s="15"/>
      <c r="L22" s="15"/>
      <c r="M22" s="15"/>
      <c r="N22" s="710"/>
    </row>
    <row r="23" spans="1:14" ht="78.75" customHeight="1" x14ac:dyDescent="0.25">
      <c r="A23" s="710"/>
      <c r="B23" s="710"/>
      <c r="C23" s="1053" t="s">
        <v>3005</v>
      </c>
      <c r="D23" s="1054"/>
      <c r="E23" s="1054"/>
      <c r="F23" s="1054"/>
      <c r="G23" s="1054"/>
      <c r="H23" s="1054"/>
      <c r="I23" s="1054"/>
      <c r="J23" s="1054"/>
      <c r="K23" s="1054"/>
      <c r="L23" s="1055"/>
      <c r="M23" s="195"/>
      <c r="N23" s="710"/>
    </row>
    <row r="24" spans="1:14" ht="16.5" x14ac:dyDescent="0.3">
      <c r="A24" s="710"/>
      <c r="B24" s="710"/>
      <c r="C24" s="15"/>
      <c r="D24" s="15"/>
      <c r="E24" s="15"/>
      <c r="F24" s="15"/>
      <c r="G24" s="15"/>
      <c r="H24" s="15"/>
      <c r="I24" s="15"/>
      <c r="J24" s="15"/>
      <c r="K24" s="15"/>
      <c r="L24" s="15"/>
      <c r="M24" s="15"/>
      <c r="N24" s="710"/>
    </row>
    <row r="25" spans="1:14" ht="17.25" x14ac:dyDescent="0.3">
      <c r="A25" s="710"/>
      <c r="B25" s="710"/>
      <c r="C25" s="183" t="s">
        <v>2795</v>
      </c>
      <c r="D25" s="15"/>
      <c r="E25" s="15"/>
      <c r="F25" s="15"/>
      <c r="G25" s="15"/>
      <c r="H25" s="15"/>
      <c r="I25" s="15"/>
      <c r="J25" s="15"/>
      <c r="K25" s="15"/>
      <c r="L25" s="15"/>
      <c r="M25" s="15"/>
      <c r="N25" s="710"/>
    </row>
    <row r="26" spans="1:14" x14ac:dyDescent="0.25">
      <c r="A26" s="22">
        <v>500</v>
      </c>
      <c r="B26" s="710"/>
      <c r="C26" s="710"/>
      <c r="D26" s="710"/>
      <c r="E26" s="710"/>
      <c r="F26" s="710"/>
      <c r="G26" s="710"/>
      <c r="H26" s="710"/>
      <c r="I26" s="710"/>
      <c r="J26" s="710"/>
      <c r="K26" s="710"/>
      <c r="L26" s="710"/>
      <c r="M26" s="710"/>
      <c r="N26" s="710"/>
    </row>
    <row r="27" spans="1:14" s="15" customFormat="1" ht="16.5" customHeight="1" x14ac:dyDescent="0.3">
      <c r="C27" s="1047" t="s">
        <v>2796</v>
      </c>
      <c r="D27" s="1048" t="s">
        <v>2797</v>
      </c>
      <c r="E27" s="1048" t="s">
        <v>2798</v>
      </c>
      <c r="F27" s="1048" t="s">
        <v>2799</v>
      </c>
      <c r="G27" s="1048" t="s">
        <v>2800</v>
      </c>
      <c r="H27" s="1048" t="s">
        <v>2801</v>
      </c>
      <c r="I27" s="1048"/>
      <c r="J27" s="1048"/>
      <c r="K27" s="1048"/>
      <c r="L27" s="1048"/>
      <c r="M27" s="1051" t="s">
        <v>2802</v>
      </c>
    </row>
    <row r="28" spans="1:14" s="15" customFormat="1" ht="15" customHeight="1" x14ac:dyDescent="0.3">
      <c r="C28" s="1047"/>
      <c r="D28" s="1048"/>
      <c r="E28" s="1048"/>
      <c r="F28" s="1048"/>
      <c r="G28" s="1048"/>
      <c r="H28" s="653" t="s">
        <v>1634</v>
      </c>
      <c r="I28" s="653" t="s">
        <v>1635</v>
      </c>
      <c r="J28" s="653" t="s">
        <v>1636</v>
      </c>
      <c r="K28" s="653" t="s">
        <v>1637</v>
      </c>
      <c r="L28" s="653" t="s">
        <v>1639</v>
      </c>
      <c r="M28" s="1052"/>
    </row>
    <row r="29" spans="1:14" s="15" customFormat="1" ht="57.75" customHeight="1" x14ac:dyDescent="0.3">
      <c r="C29" s="185" t="s">
        <v>2804</v>
      </c>
      <c r="D29" s="655" t="s">
        <v>2974</v>
      </c>
      <c r="E29" s="655" t="s">
        <v>2975</v>
      </c>
      <c r="F29" s="655" t="s">
        <v>2976</v>
      </c>
      <c r="G29" s="655" t="s">
        <v>2977</v>
      </c>
      <c r="H29" s="655" t="s">
        <v>3006</v>
      </c>
      <c r="I29" s="655" t="s">
        <v>3007</v>
      </c>
      <c r="J29" s="655" t="s">
        <v>3008</v>
      </c>
      <c r="K29" s="655" t="s">
        <v>3009</v>
      </c>
      <c r="L29" s="655" t="s">
        <v>3010</v>
      </c>
      <c r="M29" s="655" t="s">
        <v>3011</v>
      </c>
    </row>
    <row r="30" spans="1:14" s="15" customFormat="1" ht="57.75" hidden="1" customHeight="1" x14ac:dyDescent="0.3">
      <c r="C30" s="185" t="s">
        <v>2809</v>
      </c>
      <c r="D30" s="655" t="s">
        <v>2974</v>
      </c>
      <c r="E30" s="655" t="s">
        <v>2975</v>
      </c>
      <c r="F30" s="655" t="s">
        <v>2976</v>
      </c>
      <c r="G30" s="655" t="s">
        <v>2977</v>
      </c>
      <c r="H30" s="655" t="s">
        <v>3006</v>
      </c>
      <c r="I30" s="655" t="s">
        <v>3007</v>
      </c>
      <c r="J30" s="655" t="s">
        <v>3008</v>
      </c>
      <c r="K30" s="655" t="s">
        <v>3009</v>
      </c>
      <c r="L30" s="655" t="s">
        <v>3010</v>
      </c>
      <c r="M30" s="655" t="s">
        <v>3011</v>
      </c>
    </row>
    <row r="31" spans="1:14" s="15" customFormat="1" ht="57.75" customHeight="1" x14ac:dyDescent="0.3">
      <c r="C31" s="187" t="s">
        <v>2810</v>
      </c>
      <c r="D31" s="655" t="s">
        <v>2985</v>
      </c>
      <c r="E31" s="655" t="s">
        <v>2986</v>
      </c>
      <c r="F31" s="655" t="s">
        <v>2987</v>
      </c>
      <c r="G31" s="655" t="s">
        <v>2988</v>
      </c>
      <c r="H31" s="656" t="s">
        <v>3012</v>
      </c>
      <c r="I31" s="656" t="s">
        <v>3013</v>
      </c>
      <c r="J31" s="656" t="s">
        <v>3014</v>
      </c>
      <c r="K31" s="656" t="s">
        <v>3015</v>
      </c>
      <c r="L31" s="656" t="s">
        <v>3016</v>
      </c>
      <c r="M31" s="656" t="s">
        <v>3017</v>
      </c>
    </row>
    <row r="32" spans="1:14" s="15" customFormat="1" ht="39.950000000000003" customHeight="1" x14ac:dyDescent="0.3">
      <c r="C32" s="367" t="s">
        <v>1298</v>
      </c>
      <c r="D32" s="655" t="s">
        <v>2996</v>
      </c>
      <c r="E32" s="655" t="s">
        <v>2997</v>
      </c>
      <c r="F32" s="380"/>
      <c r="G32" s="380"/>
      <c r="H32" s="656" t="s">
        <v>3018</v>
      </c>
      <c r="I32" s="656" t="s">
        <v>3019</v>
      </c>
      <c r="J32" s="656" t="s">
        <v>3020</v>
      </c>
      <c r="K32" s="656" t="s">
        <v>3021</v>
      </c>
      <c r="L32" s="656" t="s">
        <v>3022</v>
      </c>
      <c r="M32" s="656" t="s">
        <v>3023</v>
      </c>
    </row>
    <row r="33" spans="1:13" s="15" customFormat="1" ht="16.5" x14ac:dyDescent="0.3"/>
    <row r="34" spans="1:13" ht="17.25" x14ac:dyDescent="0.3">
      <c r="A34" s="710"/>
      <c r="B34" s="710"/>
      <c r="C34" s="179" t="s">
        <v>3024</v>
      </c>
      <c r="D34" s="180"/>
      <c r="E34" s="180"/>
      <c r="F34" s="180"/>
      <c r="G34" s="181"/>
      <c r="H34" s="181"/>
      <c r="I34" s="180"/>
      <c r="J34" s="182"/>
      <c r="K34" s="182"/>
      <c r="L34" s="182"/>
      <c r="M34" s="182"/>
    </row>
    <row r="35" spans="1:13" ht="16.5" x14ac:dyDescent="0.3">
      <c r="A35" s="710"/>
      <c r="B35" s="710"/>
      <c r="C35" s="15"/>
      <c r="D35" s="15"/>
      <c r="E35" s="15"/>
      <c r="F35" s="15"/>
      <c r="G35" s="15"/>
      <c r="H35" s="15"/>
      <c r="I35" s="15"/>
      <c r="J35" s="15"/>
      <c r="K35" s="15"/>
      <c r="L35" s="15"/>
      <c r="M35" s="15"/>
    </row>
    <row r="36" spans="1:13" ht="78.75" customHeight="1" x14ac:dyDescent="0.25">
      <c r="A36" s="710"/>
      <c r="B36" s="710"/>
      <c r="C36" s="1053" t="s">
        <v>3025</v>
      </c>
      <c r="D36" s="1054"/>
      <c r="E36" s="1054"/>
      <c r="F36" s="1054"/>
      <c r="G36" s="1054"/>
      <c r="H36" s="1054"/>
      <c r="I36" s="1054"/>
      <c r="J36" s="1054"/>
      <c r="K36" s="1054"/>
      <c r="L36" s="1055"/>
      <c r="M36" s="195"/>
    </row>
    <row r="37" spans="1:13" ht="16.5" x14ac:dyDescent="0.3">
      <c r="A37" s="710"/>
      <c r="B37" s="710"/>
      <c r="C37" s="15"/>
      <c r="D37" s="15"/>
      <c r="E37" s="15"/>
      <c r="F37" s="15"/>
      <c r="G37" s="15"/>
      <c r="H37" s="15"/>
      <c r="I37" s="15"/>
      <c r="J37" s="15"/>
      <c r="K37" s="15"/>
      <c r="L37" s="15"/>
      <c r="M37" s="15"/>
    </row>
    <row r="38" spans="1:13" ht="17.25" x14ac:dyDescent="0.3">
      <c r="A38" s="710"/>
      <c r="B38" s="710"/>
      <c r="C38" s="183" t="s">
        <v>2795</v>
      </c>
      <c r="D38" s="15"/>
      <c r="E38" s="15"/>
      <c r="F38" s="15"/>
      <c r="G38" s="15"/>
      <c r="H38" s="15"/>
      <c r="I38" s="15"/>
      <c r="J38" s="15"/>
      <c r="K38" s="15"/>
      <c r="L38" s="15"/>
      <c r="M38" s="15"/>
    </row>
    <row r="41" spans="1:13" ht="15" customHeight="1" x14ac:dyDescent="0.25">
      <c r="A41" s="710"/>
      <c r="B41" s="710"/>
      <c r="C41" s="1039"/>
      <c r="D41" s="1063" t="s">
        <v>2798</v>
      </c>
      <c r="E41" s="1064" t="s">
        <v>2801</v>
      </c>
      <c r="F41" s="1064"/>
      <c r="G41" s="1064"/>
      <c r="H41" s="1064"/>
      <c r="I41" s="1065"/>
      <c r="J41" s="710"/>
      <c r="K41" s="710"/>
      <c r="L41" s="710"/>
      <c r="M41" s="710"/>
    </row>
    <row r="42" spans="1:13" x14ac:dyDescent="0.25">
      <c r="A42" s="22">
        <v>500</v>
      </c>
      <c r="B42" s="710"/>
      <c r="C42" s="1040"/>
      <c r="D42" s="1063"/>
      <c r="E42" s="196" t="s">
        <v>1634</v>
      </c>
      <c r="F42" s="176" t="s">
        <v>1635</v>
      </c>
      <c r="G42" s="176" t="s">
        <v>1636</v>
      </c>
      <c r="H42" s="176" t="s">
        <v>1637</v>
      </c>
      <c r="I42" s="176" t="s">
        <v>1639</v>
      </c>
      <c r="J42" s="710"/>
      <c r="K42" s="710"/>
      <c r="L42" s="710"/>
      <c r="M42" s="710"/>
    </row>
    <row r="43" spans="1:13" ht="57.75" customHeight="1" x14ac:dyDescent="0.25">
      <c r="A43" s="710"/>
      <c r="B43" s="710"/>
      <c r="C43" s="197" t="s">
        <v>3026</v>
      </c>
      <c r="D43" s="105" t="s">
        <v>3027</v>
      </c>
      <c r="E43" s="105" t="s">
        <v>3028</v>
      </c>
      <c r="F43" s="105" t="s">
        <v>3029</v>
      </c>
      <c r="G43" s="105" t="s">
        <v>3030</v>
      </c>
      <c r="H43" s="105" t="s">
        <v>3031</v>
      </c>
      <c r="I43" s="105" t="s">
        <v>3032</v>
      </c>
      <c r="J43" s="710"/>
      <c r="K43" s="710"/>
      <c r="L43" s="710"/>
      <c r="M43" s="710"/>
    </row>
    <row r="44" spans="1:13" ht="57.75" customHeight="1" x14ac:dyDescent="0.25">
      <c r="A44" s="710"/>
      <c r="B44" s="710"/>
      <c r="C44" s="146" t="s">
        <v>3033</v>
      </c>
      <c r="D44" s="105" t="s">
        <v>2997</v>
      </c>
      <c r="E44" s="105" t="s">
        <v>3034</v>
      </c>
      <c r="F44" s="105" t="s">
        <v>3035</v>
      </c>
      <c r="G44" s="105" t="s">
        <v>3036</v>
      </c>
      <c r="H44" s="105" t="s">
        <v>3037</v>
      </c>
      <c r="I44" s="105" t="s">
        <v>3038</v>
      </c>
      <c r="J44" s="710"/>
      <c r="K44" s="710"/>
      <c r="L44" s="710"/>
      <c r="M44" s="710"/>
    </row>
    <row r="45" spans="1:13" ht="57.75" customHeight="1" x14ac:dyDescent="0.25">
      <c r="A45" s="710"/>
      <c r="B45" s="710"/>
      <c r="C45" s="146" t="s">
        <v>3039</v>
      </c>
      <c r="D45" s="381" t="s">
        <v>3040</v>
      </c>
      <c r="E45" s="381" t="s">
        <v>3040</v>
      </c>
      <c r="F45" s="381" t="s">
        <v>3040</v>
      </c>
      <c r="G45" s="381" t="s">
        <v>3040</v>
      </c>
      <c r="H45" s="381" t="s">
        <v>3040</v>
      </c>
      <c r="I45" s="381" t="s">
        <v>3040</v>
      </c>
      <c r="J45" s="710"/>
      <c r="K45" s="710"/>
      <c r="L45" s="710"/>
      <c r="M45" s="710"/>
    </row>
    <row r="46" spans="1:13" ht="57.75" customHeight="1" x14ac:dyDescent="0.25">
      <c r="A46" s="710"/>
      <c r="B46" s="710"/>
      <c r="C46" s="146" t="s">
        <v>3041</v>
      </c>
      <c r="D46" s="386" t="s">
        <v>3042</v>
      </c>
      <c r="E46" s="386" t="s">
        <v>3042</v>
      </c>
      <c r="F46" s="386" t="s">
        <v>3042</v>
      </c>
      <c r="G46" s="386" t="s">
        <v>3042</v>
      </c>
      <c r="H46" s="386" t="s">
        <v>3042</v>
      </c>
      <c r="I46" s="386" t="s">
        <v>3042</v>
      </c>
      <c r="J46" s="710"/>
      <c r="K46" s="710"/>
      <c r="L46" s="710"/>
      <c r="M46" s="710"/>
    </row>
    <row r="47" spans="1:13" ht="25.5" customHeight="1" x14ac:dyDescent="0.25">
      <c r="A47" s="710"/>
      <c r="B47" s="710"/>
      <c r="C47" s="1041"/>
      <c r="D47" s="1042"/>
      <c r="E47" s="1042"/>
      <c r="F47" s="1042"/>
      <c r="G47" s="1042"/>
      <c r="H47" s="1042"/>
      <c r="I47" s="1043"/>
      <c r="J47" s="710"/>
      <c r="K47" s="710"/>
      <c r="L47" s="710"/>
      <c r="M47" s="710"/>
    </row>
    <row r="48" spans="1:13" ht="57.75" customHeight="1" x14ac:dyDescent="0.25">
      <c r="A48" s="710"/>
      <c r="B48" s="710"/>
      <c r="C48" s="197" t="s">
        <v>3043</v>
      </c>
      <c r="D48" s="381" t="s">
        <v>2997</v>
      </c>
      <c r="E48" s="381" t="s">
        <v>3044</v>
      </c>
      <c r="F48" s="381" t="s">
        <v>3045</v>
      </c>
      <c r="G48" s="381" t="s">
        <v>3046</v>
      </c>
      <c r="H48" s="381" t="s">
        <v>3047</v>
      </c>
      <c r="I48" s="381" t="s">
        <v>3048</v>
      </c>
      <c r="J48" s="710"/>
      <c r="K48" s="710"/>
      <c r="L48" s="710"/>
      <c r="M48" s="710"/>
    </row>
    <row r="49" spans="2:12" ht="57.75" customHeight="1" x14ac:dyDescent="0.25">
      <c r="B49" s="710"/>
      <c r="C49" s="146" t="s">
        <v>3049</v>
      </c>
      <c r="D49" s="381" t="s">
        <v>3050</v>
      </c>
      <c r="E49" s="381" t="s">
        <v>3050</v>
      </c>
      <c r="F49" s="381" t="s">
        <v>3050</v>
      </c>
      <c r="G49" s="381" t="s">
        <v>3050</v>
      </c>
      <c r="H49" s="381" t="s">
        <v>3050</v>
      </c>
      <c r="I49" s="381" t="s">
        <v>3050</v>
      </c>
      <c r="J49" s="710"/>
      <c r="K49" s="710"/>
      <c r="L49" s="710"/>
    </row>
    <row r="50" spans="2:12" ht="57.75" customHeight="1" x14ac:dyDescent="0.25">
      <c r="B50" s="710"/>
      <c r="C50" s="146" t="s">
        <v>3051</v>
      </c>
      <c r="D50" s="387" t="s">
        <v>3052</v>
      </c>
      <c r="E50" s="387" t="s">
        <v>3052</v>
      </c>
      <c r="F50" s="387" t="s">
        <v>3052</v>
      </c>
      <c r="G50" s="387" t="s">
        <v>3052</v>
      </c>
      <c r="H50" s="387" t="s">
        <v>3052</v>
      </c>
      <c r="I50" s="387" t="s">
        <v>3052</v>
      </c>
      <c r="J50" s="710"/>
      <c r="K50" s="710"/>
      <c r="L50" s="710"/>
    </row>
    <row r="64" spans="2:12" s="2" customFormat="1" x14ac:dyDescent="0.25">
      <c r="B64" s="495"/>
      <c r="C64" s="495"/>
      <c r="D64" s="495"/>
      <c r="E64" s="495"/>
      <c r="F64" s="495"/>
      <c r="G64" s="495"/>
      <c r="H64" s="495"/>
      <c r="I64" s="495"/>
      <c r="J64" s="495"/>
      <c r="K64" s="495"/>
      <c r="L64" s="495"/>
    </row>
    <row r="65" spans="2:13" s="15" customFormat="1" ht="17.25" x14ac:dyDescent="0.3">
      <c r="B65" s="462"/>
      <c r="C65" s="465" t="s">
        <v>3053</v>
      </c>
      <c r="D65" s="789"/>
      <c r="E65" s="789"/>
      <c r="F65" s="789"/>
      <c r="G65" s="463"/>
      <c r="H65" s="463"/>
      <c r="I65" s="789"/>
      <c r="J65" s="478"/>
      <c r="K65" s="478"/>
      <c r="L65" s="478"/>
      <c r="M65" s="182"/>
    </row>
    <row r="66" spans="2:13" s="15" customFormat="1" ht="16.5" x14ac:dyDescent="0.3">
      <c r="B66" s="478"/>
      <c r="C66" s="478"/>
      <c r="D66" s="478"/>
      <c r="E66" s="478"/>
      <c r="F66" s="478"/>
      <c r="G66" s="478"/>
      <c r="H66" s="478"/>
      <c r="I66" s="478"/>
      <c r="J66" s="478"/>
      <c r="K66" s="478"/>
      <c r="L66" s="478"/>
    </row>
    <row r="67" spans="2:13" s="15" customFormat="1" ht="74.25" customHeight="1" x14ac:dyDescent="0.3">
      <c r="B67" s="478"/>
      <c r="C67" s="1030" t="s">
        <v>3054</v>
      </c>
      <c r="D67" s="1031"/>
      <c r="E67" s="1031"/>
      <c r="F67" s="1031"/>
      <c r="G67" s="1031"/>
      <c r="H67" s="1031"/>
      <c r="I67" s="1031"/>
      <c r="J67" s="1031"/>
      <c r="K67" s="1032"/>
      <c r="L67" s="496"/>
      <c r="M67" s="195"/>
    </row>
    <row r="68" spans="2:13" s="15" customFormat="1" ht="16.5" x14ac:dyDescent="0.3">
      <c r="B68" s="478"/>
      <c r="C68" s="478"/>
      <c r="D68" s="478"/>
      <c r="E68" s="478"/>
      <c r="F68" s="478"/>
      <c r="G68" s="478"/>
      <c r="H68" s="478"/>
      <c r="I68" s="478"/>
      <c r="J68" s="478"/>
      <c r="K68" s="478"/>
      <c r="L68" s="478"/>
    </row>
    <row r="69" spans="2:13" s="15" customFormat="1" ht="17.25" x14ac:dyDescent="0.3">
      <c r="B69" s="478"/>
      <c r="C69" s="647" t="s">
        <v>2795</v>
      </c>
      <c r="D69" s="478"/>
      <c r="E69" s="478"/>
      <c r="F69" s="478"/>
      <c r="G69" s="478"/>
      <c r="H69" s="478"/>
      <c r="I69" s="478"/>
      <c r="J69" s="478"/>
      <c r="K69" s="478"/>
      <c r="L69" s="478"/>
    </row>
    <row r="70" spans="2:13" s="2" customFormat="1" x14ac:dyDescent="0.25">
      <c r="B70" s="495"/>
      <c r="C70" s="495"/>
      <c r="D70" s="495"/>
      <c r="E70" s="495"/>
      <c r="F70" s="495"/>
      <c r="G70" s="495"/>
      <c r="H70" s="495"/>
      <c r="I70" s="495"/>
      <c r="J70" s="495"/>
      <c r="K70" s="495"/>
      <c r="L70" s="495"/>
      <c r="M70" s="710"/>
    </row>
    <row r="71" spans="2:13" ht="20.100000000000001" customHeight="1" x14ac:dyDescent="0.3">
      <c r="B71" s="495"/>
      <c r="C71" s="1061" t="s">
        <v>2831</v>
      </c>
      <c r="D71" s="1062"/>
      <c r="E71" s="1062"/>
      <c r="F71" s="1062"/>
      <c r="G71" s="1062"/>
      <c r="H71" s="1062"/>
      <c r="I71" s="1062"/>
      <c r="J71" s="1062"/>
      <c r="K71" s="1062"/>
      <c r="L71" s="495"/>
      <c r="M71" s="710"/>
    </row>
    <row r="72" spans="2:13" x14ac:dyDescent="0.25">
      <c r="B72" s="495"/>
      <c r="C72" s="497"/>
      <c r="D72" s="498"/>
      <c r="E72" s="498"/>
      <c r="F72" s="498"/>
      <c r="G72" s="498"/>
      <c r="H72" s="498"/>
      <c r="I72" s="498"/>
      <c r="J72" s="498"/>
      <c r="K72" s="499"/>
      <c r="L72" s="495"/>
      <c r="M72" s="710"/>
    </row>
    <row r="73" spans="2:13" x14ac:dyDescent="0.25">
      <c r="B73" s="495"/>
      <c r="C73" s="500"/>
      <c r="D73" s="501"/>
      <c r="E73" s="501"/>
      <c r="F73" s="501"/>
      <c r="G73" s="501"/>
      <c r="H73" s="501"/>
      <c r="I73" s="501"/>
      <c r="J73" s="501"/>
      <c r="K73" s="502"/>
      <c r="L73" s="495"/>
      <c r="M73" s="710"/>
    </row>
    <row r="74" spans="2:13" x14ac:dyDescent="0.25">
      <c r="B74" s="495"/>
      <c r="C74" s="500"/>
      <c r="D74" s="501"/>
      <c r="E74" s="501"/>
      <c r="F74" s="501"/>
      <c r="G74" s="501"/>
      <c r="H74" s="501"/>
      <c r="I74" s="501"/>
      <c r="J74" s="501"/>
      <c r="K74" s="502"/>
      <c r="L74" s="495"/>
      <c r="M74" s="710"/>
    </row>
    <row r="75" spans="2:13" x14ac:dyDescent="0.25">
      <c r="B75" s="495"/>
      <c r="C75" s="500"/>
      <c r="D75" s="501"/>
      <c r="E75" s="501"/>
      <c r="F75" s="501"/>
      <c r="G75" s="501"/>
      <c r="H75" s="501"/>
      <c r="I75" s="501"/>
      <c r="J75" s="501"/>
      <c r="K75" s="502"/>
      <c r="L75" s="495"/>
      <c r="M75" s="710"/>
    </row>
    <row r="76" spans="2:13" x14ac:dyDescent="0.25">
      <c r="B76" s="495"/>
      <c r="C76" s="500"/>
      <c r="D76" s="501"/>
      <c r="E76" s="501"/>
      <c r="F76" s="501"/>
      <c r="G76" s="501"/>
      <c r="H76" s="501"/>
      <c r="I76" s="501"/>
      <c r="J76" s="501"/>
      <c r="K76" s="502"/>
      <c r="L76" s="495"/>
      <c r="M76" s="710"/>
    </row>
    <row r="77" spans="2:13" x14ac:dyDescent="0.25">
      <c r="B77" s="495"/>
      <c r="C77" s="500"/>
      <c r="D77" s="501"/>
      <c r="E77" s="501"/>
      <c r="F77" s="501"/>
      <c r="G77" s="501"/>
      <c r="H77" s="501"/>
      <c r="I77" s="501"/>
      <c r="J77" s="501"/>
      <c r="K77" s="502"/>
      <c r="L77" s="495"/>
      <c r="M77" s="710"/>
    </row>
    <row r="78" spans="2:13" x14ac:dyDescent="0.25">
      <c r="B78" s="495"/>
      <c r="C78" s="500"/>
      <c r="D78" s="501"/>
      <c r="E78" s="501"/>
      <c r="F78" s="501"/>
      <c r="G78" s="501"/>
      <c r="H78" s="501"/>
      <c r="I78" s="501"/>
      <c r="J78" s="501"/>
      <c r="K78" s="502"/>
      <c r="L78" s="495"/>
      <c r="M78" s="710"/>
    </row>
    <row r="79" spans="2:13" x14ac:dyDescent="0.25">
      <c r="B79" s="495"/>
      <c r="C79" s="500"/>
      <c r="D79" s="501"/>
      <c r="E79" s="501"/>
      <c r="F79" s="501"/>
      <c r="G79" s="501"/>
      <c r="H79" s="501"/>
      <c r="I79" s="501"/>
      <c r="J79" s="501"/>
      <c r="K79" s="502"/>
      <c r="L79" s="495"/>
      <c r="M79" s="710"/>
    </row>
    <row r="80" spans="2:13" x14ac:dyDescent="0.25">
      <c r="B80" s="495"/>
      <c r="C80" s="500"/>
      <c r="D80" s="501"/>
      <c r="E80" s="501"/>
      <c r="F80" s="501"/>
      <c r="G80" s="501"/>
      <c r="H80" s="501"/>
      <c r="I80" s="501"/>
      <c r="J80" s="501"/>
      <c r="K80" s="502"/>
      <c r="L80" s="495"/>
      <c r="M80" s="710"/>
    </row>
    <row r="81" spans="2:12" x14ac:dyDescent="0.25">
      <c r="B81" s="495"/>
      <c r="C81" s="500"/>
      <c r="D81" s="501"/>
      <c r="E81" s="501"/>
      <c r="F81" s="501"/>
      <c r="G81" s="501"/>
      <c r="H81" s="501"/>
      <c r="I81" s="501"/>
      <c r="J81" s="501"/>
      <c r="K81" s="502"/>
      <c r="L81" s="495"/>
    </row>
    <row r="82" spans="2:12" x14ac:dyDescent="0.25">
      <c r="B82" s="495"/>
      <c r="C82" s="500"/>
      <c r="D82" s="501"/>
      <c r="E82" s="501"/>
      <c r="F82" s="501"/>
      <c r="G82" s="501"/>
      <c r="H82" s="501"/>
      <c r="I82" s="501"/>
      <c r="J82" s="501"/>
      <c r="K82" s="502"/>
      <c r="L82" s="495"/>
    </row>
    <row r="83" spans="2:12" x14ac:dyDescent="0.25">
      <c r="B83" s="495"/>
      <c r="C83" s="500"/>
      <c r="D83" s="501"/>
      <c r="E83" s="501"/>
      <c r="F83" s="501"/>
      <c r="G83" s="501"/>
      <c r="H83" s="501"/>
      <c r="I83" s="501"/>
      <c r="J83" s="501"/>
      <c r="K83" s="502"/>
      <c r="L83" s="495"/>
    </row>
    <row r="84" spans="2:12" x14ac:dyDescent="0.25">
      <c r="B84" s="495"/>
      <c r="C84" s="500"/>
      <c r="D84" s="501"/>
      <c r="E84" s="501"/>
      <c r="F84" s="501"/>
      <c r="G84" s="501"/>
      <c r="H84" s="501"/>
      <c r="I84" s="501"/>
      <c r="J84" s="501"/>
      <c r="K84" s="502"/>
      <c r="L84" s="495"/>
    </row>
    <row r="85" spans="2:12" x14ac:dyDescent="0.25">
      <c r="B85" s="495"/>
      <c r="C85" s="500"/>
      <c r="D85" s="501"/>
      <c r="E85" s="501"/>
      <c r="F85" s="501"/>
      <c r="G85" s="501"/>
      <c r="H85" s="501"/>
      <c r="I85" s="501"/>
      <c r="J85" s="501"/>
      <c r="K85" s="502"/>
      <c r="L85" s="495"/>
    </row>
    <row r="86" spans="2:12" x14ac:dyDescent="0.25">
      <c r="B86" s="495"/>
      <c r="C86" s="500"/>
      <c r="D86" s="501"/>
      <c r="E86" s="501"/>
      <c r="F86" s="501"/>
      <c r="G86" s="501"/>
      <c r="H86" s="501"/>
      <c r="I86" s="501"/>
      <c r="J86" s="501"/>
      <c r="K86" s="502"/>
      <c r="L86" s="495"/>
    </row>
    <row r="87" spans="2:12" x14ac:dyDescent="0.25">
      <c r="B87" s="495"/>
      <c r="C87" s="500"/>
      <c r="D87" s="501"/>
      <c r="E87" s="501"/>
      <c r="F87" s="501"/>
      <c r="G87" s="501"/>
      <c r="H87" s="501"/>
      <c r="I87" s="501"/>
      <c r="J87" s="501"/>
      <c r="K87" s="502"/>
      <c r="L87" s="495"/>
    </row>
    <row r="88" spans="2:12" x14ac:dyDescent="0.25">
      <c r="B88" s="495"/>
      <c r="C88" s="503"/>
      <c r="D88" s="504"/>
      <c r="E88" s="504"/>
      <c r="F88" s="504"/>
      <c r="G88" s="504"/>
      <c r="H88" s="504"/>
      <c r="I88" s="504"/>
      <c r="J88" s="504"/>
      <c r="K88" s="505"/>
      <c r="L88" s="495"/>
    </row>
    <row r="89" spans="2:12" s="2" customFormat="1" x14ac:dyDescent="0.25">
      <c r="B89" s="495"/>
      <c r="C89" s="501"/>
      <c r="D89" s="501"/>
      <c r="E89" s="501"/>
      <c r="F89" s="501"/>
      <c r="G89" s="501"/>
      <c r="H89" s="501"/>
      <c r="I89" s="501"/>
      <c r="J89" s="501"/>
      <c r="K89" s="501"/>
      <c r="L89" s="495"/>
    </row>
    <row r="90" spans="2:12" x14ac:dyDescent="0.25">
      <c r="B90" s="495"/>
      <c r="C90" s="495"/>
      <c r="D90" s="495"/>
      <c r="E90" s="495"/>
      <c r="F90" s="495"/>
      <c r="G90" s="495"/>
      <c r="H90" s="495"/>
      <c r="I90" s="495"/>
      <c r="J90" s="495"/>
      <c r="K90" s="495"/>
      <c r="L90" s="495"/>
    </row>
    <row r="91" spans="2:12" ht="20.100000000000001" customHeight="1" x14ac:dyDescent="0.3">
      <c r="B91" s="495"/>
      <c r="C91" s="1058" t="s">
        <v>2837</v>
      </c>
      <c r="D91" s="1059"/>
      <c r="E91" s="1059"/>
      <c r="F91" s="1059"/>
      <c r="G91" s="1059"/>
      <c r="H91" s="1059"/>
      <c r="I91" s="1059"/>
      <c r="J91" s="1059"/>
      <c r="K91" s="1060"/>
      <c r="L91" s="495"/>
    </row>
    <row r="92" spans="2:12" x14ac:dyDescent="0.25">
      <c r="B92" s="495"/>
      <c r="C92" s="500"/>
      <c r="D92" s="501"/>
      <c r="E92" s="501"/>
      <c r="F92" s="501"/>
      <c r="G92" s="501"/>
      <c r="H92" s="501"/>
      <c r="I92" s="501"/>
      <c r="J92" s="501"/>
      <c r="K92" s="502"/>
      <c r="L92" s="495"/>
    </row>
    <row r="93" spans="2:12" x14ac:dyDescent="0.25">
      <c r="B93" s="495"/>
      <c r="C93" s="500"/>
      <c r="D93" s="501"/>
      <c r="E93" s="501"/>
      <c r="F93" s="501"/>
      <c r="G93" s="501"/>
      <c r="H93" s="501"/>
      <c r="I93" s="501"/>
      <c r="J93" s="501"/>
      <c r="K93" s="502"/>
      <c r="L93" s="495"/>
    </row>
    <row r="94" spans="2:12" x14ac:dyDescent="0.25">
      <c r="B94" s="495"/>
      <c r="C94" s="500"/>
      <c r="D94" s="501"/>
      <c r="E94" s="501"/>
      <c r="F94" s="501"/>
      <c r="G94" s="501"/>
      <c r="H94" s="501"/>
      <c r="I94" s="501"/>
      <c r="J94" s="501"/>
      <c r="K94" s="502"/>
      <c r="L94" s="495"/>
    </row>
    <row r="95" spans="2:12" x14ac:dyDescent="0.25">
      <c r="B95" s="495"/>
      <c r="C95" s="500"/>
      <c r="D95" s="501"/>
      <c r="E95" s="501"/>
      <c r="F95" s="501"/>
      <c r="G95" s="501"/>
      <c r="H95" s="501"/>
      <c r="I95" s="501"/>
      <c r="J95" s="501"/>
      <c r="K95" s="502"/>
      <c r="L95" s="495"/>
    </row>
    <row r="96" spans="2:12" x14ac:dyDescent="0.25">
      <c r="B96" s="495"/>
      <c r="C96" s="500"/>
      <c r="D96" s="501"/>
      <c r="E96" s="501"/>
      <c r="F96" s="501"/>
      <c r="G96" s="501"/>
      <c r="H96" s="501"/>
      <c r="I96" s="501"/>
      <c r="J96" s="501"/>
      <c r="K96" s="502"/>
      <c r="L96" s="495"/>
    </row>
    <row r="97" spans="2:12" x14ac:dyDescent="0.25">
      <c r="B97" s="495"/>
      <c r="C97" s="500"/>
      <c r="D97" s="501"/>
      <c r="E97" s="501"/>
      <c r="F97" s="501"/>
      <c r="G97" s="501"/>
      <c r="H97" s="501"/>
      <c r="I97" s="501"/>
      <c r="J97" s="501"/>
      <c r="K97" s="502"/>
      <c r="L97" s="495"/>
    </row>
    <row r="98" spans="2:12" x14ac:dyDescent="0.25">
      <c r="B98" s="495"/>
      <c r="C98" s="500"/>
      <c r="D98" s="501"/>
      <c r="E98" s="501"/>
      <c r="F98" s="501"/>
      <c r="G98" s="501"/>
      <c r="H98" s="501"/>
      <c r="I98" s="501"/>
      <c r="J98" s="501"/>
      <c r="K98" s="502"/>
      <c r="L98" s="495"/>
    </row>
    <row r="99" spans="2:12" x14ac:dyDescent="0.25">
      <c r="B99" s="495"/>
      <c r="C99" s="500"/>
      <c r="D99" s="501"/>
      <c r="E99" s="501"/>
      <c r="F99" s="501"/>
      <c r="G99" s="501"/>
      <c r="H99" s="501"/>
      <c r="I99" s="501"/>
      <c r="J99" s="501"/>
      <c r="K99" s="502"/>
      <c r="L99" s="495"/>
    </row>
    <row r="100" spans="2:12" x14ac:dyDescent="0.25">
      <c r="B100" s="495"/>
      <c r="C100" s="500"/>
      <c r="D100" s="501"/>
      <c r="E100" s="501"/>
      <c r="F100" s="501"/>
      <c r="G100" s="501"/>
      <c r="H100" s="501"/>
      <c r="I100" s="501"/>
      <c r="J100" s="501"/>
      <c r="K100" s="502"/>
      <c r="L100" s="495"/>
    </row>
    <row r="101" spans="2:12" x14ac:dyDescent="0.25">
      <c r="B101" s="495"/>
      <c r="C101" s="500"/>
      <c r="D101" s="501"/>
      <c r="E101" s="501"/>
      <c r="F101" s="501"/>
      <c r="G101" s="501"/>
      <c r="H101" s="501"/>
      <c r="I101" s="501"/>
      <c r="J101" s="501"/>
      <c r="K101" s="502"/>
      <c r="L101" s="495"/>
    </row>
    <row r="102" spans="2:12" x14ac:dyDescent="0.25">
      <c r="B102" s="495"/>
      <c r="C102" s="500"/>
      <c r="D102" s="501"/>
      <c r="E102" s="501"/>
      <c r="F102" s="501"/>
      <c r="G102" s="501"/>
      <c r="H102" s="501"/>
      <c r="I102" s="501"/>
      <c r="J102" s="501"/>
      <c r="K102" s="502"/>
      <c r="L102" s="495"/>
    </row>
    <row r="103" spans="2:12" x14ac:dyDescent="0.25">
      <c r="B103" s="495"/>
      <c r="C103" s="500"/>
      <c r="D103" s="501"/>
      <c r="E103" s="501"/>
      <c r="F103" s="501"/>
      <c r="G103" s="501"/>
      <c r="H103" s="501"/>
      <c r="I103" s="501"/>
      <c r="J103" s="501"/>
      <c r="K103" s="502"/>
      <c r="L103" s="495"/>
    </row>
    <row r="104" spans="2:12" x14ac:dyDescent="0.25">
      <c r="B104" s="495"/>
      <c r="C104" s="500"/>
      <c r="D104" s="501"/>
      <c r="E104" s="501"/>
      <c r="F104" s="501"/>
      <c r="G104" s="501"/>
      <c r="H104" s="501"/>
      <c r="I104" s="501"/>
      <c r="J104" s="501"/>
      <c r="K104" s="502"/>
      <c r="L104" s="495"/>
    </row>
    <row r="105" spans="2:12" x14ac:dyDescent="0.25">
      <c r="B105" s="495"/>
      <c r="C105" s="500"/>
      <c r="D105" s="501"/>
      <c r="E105" s="501"/>
      <c r="F105" s="501"/>
      <c r="G105" s="501"/>
      <c r="H105" s="501"/>
      <c r="I105" s="501"/>
      <c r="J105" s="501"/>
      <c r="K105" s="502"/>
      <c r="L105" s="495"/>
    </row>
    <row r="106" spans="2:12" x14ac:dyDescent="0.25">
      <c r="B106" s="495"/>
      <c r="C106" s="500"/>
      <c r="D106" s="501"/>
      <c r="E106" s="501"/>
      <c r="F106" s="501"/>
      <c r="G106" s="501"/>
      <c r="H106" s="501"/>
      <c r="I106" s="501"/>
      <c r="J106" s="501"/>
      <c r="K106" s="502"/>
      <c r="L106" s="495"/>
    </row>
    <row r="107" spans="2:12" x14ac:dyDescent="0.25">
      <c r="B107" s="495"/>
      <c r="C107" s="500"/>
      <c r="D107" s="501"/>
      <c r="E107" s="501"/>
      <c r="F107" s="501"/>
      <c r="G107" s="501"/>
      <c r="H107" s="501"/>
      <c r="I107" s="501"/>
      <c r="J107" s="501"/>
      <c r="K107" s="502"/>
      <c r="L107" s="495"/>
    </row>
    <row r="108" spans="2:12" x14ac:dyDescent="0.25">
      <c r="B108" s="495"/>
      <c r="C108" s="503"/>
      <c r="D108" s="504"/>
      <c r="E108" s="504"/>
      <c r="F108" s="504"/>
      <c r="G108" s="504"/>
      <c r="H108" s="504"/>
      <c r="I108" s="504"/>
      <c r="J108" s="504"/>
      <c r="K108" s="505"/>
      <c r="L108" s="495"/>
    </row>
    <row r="109" spans="2:12" s="2" customFormat="1" x14ac:dyDescent="0.25">
      <c r="B109" s="495"/>
      <c r="C109" s="501"/>
      <c r="D109" s="501"/>
      <c r="E109" s="501"/>
      <c r="F109" s="501"/>
      <c r="G109" s="501"/>
      <c r="H109" s="501"/>
      <c r="I109" s="501"/>
      <c r="J109" s="501"/>
      <c r="K109" s="501"/>
      <c r="L109" s="495"/>
    </row>
    <row r="110" spans="2:12" x14ac:dyDescent="0.25">
      <c r="B110" s="495"/>
      <c r="C110" s="495"/>
      <c r="D110" s="495"/>
      <c r="E110" s="495"/>
      <c r="F110" s="495"/>
      <c r="G110" s="495"/>
      <c r="H110" s="495"/>
      <c r="I110" s="495"/>
      <c r="J110" s="495"/>
      <c r="K110" s="495"/>
      <c r="L110" s="495"/>
    </row>
    <row r="111" spans="2:12" ht="20.100000000000001" customHeight="1" x14ac:dyDescent="0.3">
      <c r="B111" s="495"/>
      <c r="C111" s="1056" t="s">
        <v>2840</v>
      </c>
      <c r="D111" s="1057"/>
      <c r="E111" s="1057"/>
      <c r="F111" s="1057"/>
      <c r="G111" s="1057"/>
      <c r="H111" s="1057"/>
      <c r="I111" s="1057"/>
      <c r="J111" s="1057"/>
      <c r="K111" s="1057"/>
      <c r="L111" s="495"/>
    </row>
    <row r="112" spans="2:12" x14ac:dyDescent="0.25">
      <c r="B112" s="495"/>
      <c r="C112" s="497"/>
      <c r="D112" s="498"/>
      <c r="E112" s="498"/>
      <c r="F112" s="498"/>
      <c r="G112" s="498"/>
      <c r="H112" s="498"/>
      <c r="I112" s="498"/>
      <c r="J112" s="498"/>
      <c r="K112" s="499"/>
      <c r="L112" s="495"/>
    </row>
    <row r="113" spans="2:12" x14ac:dyDescent="0.25">
      <c r="B113" s="495"/>
      <c r="C113" s="500"/>
      <c r="D113" s="501"/>
      <c r="E113" s="501"/>
      <c r="F113" s="501"/>
      <c r="G113" s="501"/>
      <c r="H113" s="501"/>
      <c r="I113" s="501"/>
      <c r="J113" s="501"/>
      <c r="K113" s="502"/>
      <c r="L113" s="495"/>
    </row>
    <row r="114" spans="2:12" x14ac:dyDescent="0.25">
      <c r="B114" s="495"/>
      <c r="C114" s="500"/>
      <c r="D114" s="501"/>
      <c r="E114" s="501"/>
      <c r="F114" s="501"/>
      <c r="G114" s="501"/>
      <c r="H114" s="501"/>
      <c r="I114" s="501"/>
      <c r="J114" s="501"/>
      <c r="K114" s="502"/>
      <c r="L114" s="495"/>
    </row>
    <row r="115" spans="2:12" x14ac:dyDescent="0.25">
      <c r="B115" s="495"/>
      <c r="C115" s="500"/>
      <c r="D115" s="501"/>
      <c r="E115" s="501"/>
      <c r="F115" s="501"/>
      <c r="G115" s="501"/>
      <c r="H115" s="501"/>
      <c r="I115" s="501"/>
      <c r="J115" s="501"/>
      <c r="K115" s="502"/>
      <c r="L115" s="495"/>
    </row>
    <row r="116" spans="2:12" x14ac:dyDescent="0.25">
      <c r="B116" s="495"/>
      <c r="C116" s="500"/>
      <c r="D116" s="501"/>
      <c r="E116" s="501"/>
      <c r="F116" s="501"/>
      <c r="G116" s="501"/>
      <c r="H116" s="501"/>
      <c r="I116" s="501"/>
      <c r="J116" s="501"/>
      <c r="K116" s="502"/>
      <c r="L116" s="495"/>
    </row>
    <row r="117" spans="2:12" x14ac:dyDescent="0.25">
      <c r="B117" s="495"/>
      <c r="C117" s="500"/>
      <c r="D117" s="501"/>
      <c r="E117" s="501"/>
      <c r="F117" s="501"/>
      <c r="G117" s="501"/>
      <c r="H117" s="501"/>
      <c r="I117" s="501"/>
      <c r="J117" s="501"/>
      <c r="K117" s="502"/>
      <c r="L117" s="495"/>
    </row>
    <row r="118" spans="2:12" x14ac:dyDescent="0.25">
      <c r="B118" s="495"/>
      <c r="C118" s="500"/>
      <c r="D118" s="501"/>
      <c r="E118" s="501"/>
      <c r="F118" s="501"/>
      <c r="G118" s="501"/>
      <c r="H118" s="501"/>
      <c r="I118" s="501"/>
      <c r="J118" s="501"/>
      <c r="K118" s="502"/>
      <c r="L118" s="495"/>
    </row>
    <row r="119" spans="2:12" x14ac:dyDescent="0.25">
      <c r="B119" s="495"/>
      <c r="C119" s="500"/>
      <c r="D119" s="501"/>
      <c r="E119" s="501"/>
      <c r="F119" s="501"/>
      <c r="G119" s="501"/>
      <c r="H119" s="501"/>
      <c r="I119" s="501"/>
      <c r="J119" s="501"/>
      <c r="K119" s="502"/>
      <c r="L119" s="495"/>
    </row>
    <row r="120" spans="2:12" x14ac:dyDescent="0.25">
      <c r="B120" s="495"/>
      <c r="C120" s="500"/>
      <c r="D120" s="501"/>
      <c r="E120" s="501"/>
      <c r="F120" s="501"/>
      <c r="G120" s="501"/>
      <c r="H120" s="501"/>
      <c r="I120" s="501"/>
      <c r="J120" s="501"/>
      <c r="K120" s="502"/>
      <c r="L120" s="495"/>
    </row>
    <row r="121" spans="2:12" x14ac:dyDescent="0.25">
      <c r="B121" s="495"/>
      <c r="C121" s="500"/>
      <c r="D121" s="501"/>
      <c r="E121" s="501"/>
      <c r="F121" s="501"/>
      <c r="G121" s="501"/>
      <c r="H121" s="501"/>
      <c r="I121" s="501"/>
      <c r="J121" s="501"/>
      <c r="K121" s="502"/>
      <c r="L121" s="495"/>
    </row>
    <row r="122" spans="2:12" x14ac:dyDescent="0.25">
      <c r="B122" s="495"/>
      <c r="C122" s="500"/>
      <c r="D122" s="501"/>
      <c r="E122" s="501"/>
      <c r="F122" s="501"/>
      <c r="G122" s="501"/>
      <c r="H122" s="501"/>
      <c r="I122" s="501"/>
      <c r="J122" s="501"/>
      <c r="K122" s="502"/>
      <c r="L122" s="495"/>
    </row>
    <row r="123" spans="2:12" x14ac:dyDescent="0.25">
      <c r="B123" s="495"/>
      <c r="C123" s="500"/>
      <c r="D123" s="501"/>
      <c r="E123" s="501"/>
      <c r="F123" s="501"/>
      <c r="G123" s="501"/>
      <c r="H123" s="501"/>
      <c r="I123" s="501"/>
      <c r="J123" s="501"/>
      <c r="K123" s="502"/>
      <c r="L123" s="495"/>
    </row>
    <row r="124" spans="2:12" x14ac:dyDescent="0.25">
      <c r="B124" s="495"/>
      <c r="C124" s="500"/>
      <c r="D124" s="501"/>
      <c r="E124" s="501"/>
      <c r="F124" s="501"/>
      <c r="G124" s="501"/>
      <c r="H124" s="501"/>
      <c r="I124" s="501"/>
      <c r="J124" s="501"/>
      <c r="K124" s="502"/>
      <c r="L124" s="495"/>
    </row>
    <row r="125" spans="2:12" x14ac:dyDescent="0.25">
      <c r="B125" s="495"/>
      <c r="C125" s="500"/>
      <c r="D125" s="501"/>
      <c r="E125" s="501"/>
      <c r="F125" s="501"/>
      <c r="G125" s="501"/>
      <c r="H125" s="501"/>
      <c r="I125" s="501"/>
      <c r="J125" s="501"/>
      <c r="K125" s="502"/>
      <c r="L125" s="495"/>
    </row>
    <row r="126" spans="2:12" x14ac:dyDescent="0.25">
      <c r="B126" s="495"/>
      <c r="C126" s="500"/>
      <c r="D126" s="501"/>
      <c r="E126" s="501"/>
      <c r="F126" s="501"/>
      <c r="G126" s="501"/>
      <c r="H126" s="501"/>
      <c r="I126" s="501"/>
      <c r="J126" s="501"/>
      <c r="K126" s="502"/>
      <c r="L126" s="495"/>
    </row>
    <row r="127" spans="2:12" x14ac:dyDescent="0.25">
      <c r="B127" s="495"/>
      <c r="C127" s="500"/>
      <c r="D127" s="501"/>
      <c r="E127" s="501"/>
      <c r="F127" s="501"/>
      <c r="G127" s="501"/>
      <c r="H127" s="501"/>
      <c r="I127" s="501"/>
      <c r="J127" s="501"/>
      <c r="K127" s="502"/>
      <c r="L127" s="495"/>
    </row>
    <row r="128" spans="2:12" x14ac:dyDescent="0.25">
      <c r="B128" s="495"/>
      <c r="C128" s="503"/>
      <c r="D128" s="504"/>
      <c r="E128" s="504"/>
      <c r="F128" s="504"/>
      <c r="G128" s="504"/>
      <c r="H128" s="504"/>
      <c r="I128" s="504"/>
      <c r="J128" s="504"/>
      <c r="K128" s="505"/>
      <c r="L128" s="495"/>
    </row>
    <row r="129" spans="2:12" x14ac:dyDescent="0.25">
      <c r="B129" s="495"/>
      <c r="C129" s="495"/>
      <c r="D129" s="495"/>
      <c r="E129" s="495"/>
      <c r="F129" s="495"/>
      <c r="G129" s="495"/>
      <c r="H129" s="495"/>
      <c r="I129" s="495"/>
      <c r="J129" s="495"/>
      <c r="K129" s="495"/>
      <c r="L129" s="495"/>
    </row>
  </sheetData>
  <sheetProtection formatColumns="0"/>
  <mergeCells count="25">
    <mergeCell ref="N14:N15"/>
    <mergeCell ref="M27:M28"/>
    <mergeCell ref="C23:L23"/>
    <mergeCell ref="C36:L36"/>
    <mergeCell ref="C111:K111"/>
    <mergeCell ref="C91:K91"/>
    <mergeCell ref="C71:K71"/>
    <mergeCell ref="D41:D42"/>
    <mergeCell ref="E41:I41"/>
    <mergeCell ref="C27:C28"/>
    <mergeCell ref="D27:D28"/>
    <mergeCell ref="E27:E28"/>
    <mergeCell ref="F27:F28"/>
    <mergeCell ref="C67:K67"/>
    <mergeCell ref="G27:G28"/>
    <mergeCell ref="H27:L27"/>
    <mergeCell ref="C41:C42"/>
    <mergeCell ref="C47:I47"/>
    <mergeCell ref="C10:M10"/>
    <mergeCell ref="C14:C15"/>
    <mergeCell ref="D14:D15"/>
    <mergeCell ref="E14:E15"/>
    <mergeCell ref="F14:F15"/>
    <mergeCell ref="G14:G15"/>
    <mergeCell ref="H14:M14"/>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&amp;T&amp;RPage &amp;P of &amp;N&amp;C&amp;1#&amp;"Calibri"&amp;10&amp;K000000Classification: Confidential</oddFooter>
  </headerFooter>
  <rowBreaks count="3" manualBreakCount="3">
    <brk id="33" max="17" man="1"/>
    <brk id="63" max="17" man="1"/>
    <brk id="109"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tabColor rgb="FFFFFF00"/>
    <pageSetUpPr fitToPage="1"/>
  </sheetPr>
  <dimension ref="A1:Z76"/>
  <sheetViews>
    <sheetView showGridLines="0" zoomScale="85" zoomScaleNormal="85" workbookViewId="0"/>
  </sheetViews>
  <sheetFormatPr defaultRowHeight="15" x14ac:dyDescent="0.25"/>
  <cols>
    <col min="1" max="1" width="2" style="2" customWidth="1"/>
    <col min="2" max="2" width="4.28515625" style="2" customWidth="1"/>
    <col min="3" max="3" width="35.140625" style="2" customWidth="1"/>
    <col min="4" max="13" width="18" style="2" customWidth="1"/>
    <col min="14" max="26" width="10.42578125" style="2" hidden="1" customWidth="1"/>
    <col min="27" max="27" width="0" hidden="1" customWidth="1"/>
  </cols>
  <sheetData>
    <row r="1" spans="1:13" s="15" customFormat="1" ht="16.5" x14ac:dyDescent="0.3">
      <c r="A1" s="3"/>
    </row>
    <row r="2" spans="1:13" s="15" customFormat="1" ht="16.5" x14ac:dyDescent="0.3">
      <c r="A2" s="3"/>
    </row>
    <row r="3" spans="1:13" s="15" customFormat="1" ht="16.5" x14ac:dyDescent="0.3">
      <c r="A3" s="3"/>
    </row>
    <row r="4" spans="1:13" s="15" customFormat="1" ht="20.25" x14ac:dyDescent="0.35">
      <c r="A4" s="3"/>
      <c r="B4" s="170"/>
      <c r="C4" s="177" t="s">
        <v>1139</v>
      </c>
      <c r="D4" s="338"/>
      <c r="E4" s="338"/>
      <c r="F4" s="338"/>
      <c r="G4" s="120"/>
      <c r="H4" s="338"/>
      <c r="I4" s="178"/>
      <c r="J4" s="178"/>
      <c r="K4" s="178"/>
      <c r="L4" s="120" t="s">
        <v>1170</v>
      </c>
      <c r="M4" s="121" t="str">
        <f>'010'!E8</f>
        <v>1234</v>
      </c>
    </row>
    <row r="5" spans="1:13" s="15" customFormat="1" ht="16.5" x14ac:dyDescent="0.3">
      <c r="A5" s="3"/>
      <c r="B5" s="172"/>
      <c r="C5" s="172"/>
      <c r="D5" s="173"/>
      <c r="E5" s="173"/>
      <c r="F5" s="173"/>
      <c r="G5" s="174"/>
      <c r="H5" s="173"/>
    </row>
    <row r="6" spans="1:13" s="15" customFormat="1" ht="17.25" x14ac:dyDescent="0.3">
      <c r="A6" s="3"/>
      <c r="B6" s="172"/>
      <c r="C6" s="175" t="s">
        <v>3055</v>
      </c>
      <c r="D6" s="338"/>
      <c r="E6" s="338"/>
      <c r="F6" s="338"/>
      <c r="G6" s="120"/>
      <c r="H6" s="338"/>
      <c r="I6" s="178"/>
      <c r="J6" s="178"/>
      <c r="K6" s="178"/>
      <c r="L6" s="178"/>
    </row>
    <row r="7" spans="1:13" s="15" customFormat="1" ht="17.25" x14ac:dyDescent="0.3">
      <c r="A7" s="3"/>
      <c r="B7" s="172"/>
      <c r="C7" s="312"/>
      <c r="D7" s="173"/>
      <c r="E7" s="173"/>
      <c r="F7" s="173"/>
      <c r="G7" s="174"/>
      <c r="H7" s="173"/>
      <c r="I7" s="76"/>
      <c r="J7" s="76"/>
      <c r="K7" s="76"/>
      <c r="L7" s="76"/>
    </row>
    <row r="8" spans="1:13" s="15" customFormat="1" ht="17.25" x14ac:dyDescent="0.3">
      <c r="B8" s="172"/>
      <c r="C8" s="179" t="s">
        <v>2793</v>
      </c>
      <c r="D8" s="180"/>
      <c r="E8" s="180"/>
      <c r="F8" s="180"/>
      <c r="G8" s="181"/>
      <c r="H8" s="180"/>
      <c r="I8" s="182"/>
      <c r="J8" s="182"/>
      <c r="K8" s="182"/>
      <c r="L8" s="182"/>
    </row>
    <row r="9" spans="1:13" s="15" customFormat="1" ht="16.5" x14ac:dyDescent="0.3"/>
    <row r="10" spans="1:13" s="15" customFormat="1" ht="300" customHeight="1" x14ac:dyDescent="0.3">
      <c r="C10" s="996" t="s">
        <v>3056</v>
      </c>
      <c r="D10" s="997"/>
      <c r="E10" s="997"/>
      <c r="F10" s="997"/>
      <c r="G10" s="997"/>
      <c r="H10" s="997"/>
      <c r="I10" s="997"/>
      <c r="J10" s="997"/>
      <c r="K10" s="997"/>
      <c r="L10" s="998"/>
    </row>
    <row r="11" spans="1:13" s="15" customFormat="1" ht="12.75" customHeight="1" x14ac:dyDescent="0.3"/>
    <row r="12" spans="1:13" s="15" customFormat="1" ht="17.25" x14ac:dyDescent="0.3">
      <c r="C12" s="183" t="s">
        <v>2795</v>
      </c>
    </row>
    <row r="14" spans="1:13" s="15" customFormat="1" ht="38.25" customHeight="1" x14ac:dyDescent="0.3">
      <c r="C14" s="1024" t="s">
        <v>2796</v>
      </c>
      <c r="D14" s="1022" t="s">
        <v>2797</v>
      </c>
      <c r="E14" s="1022" t="s">
        <v>2798</v>
      </c>
      <c r="F14" s="1022" t="s">
        <v>2799</v>
      </c>
      <c r="G14" s="1027" t="s">
        <v>2800</v>
      </c>
      <c r="H14" s="1068" t="s">
        <v>2801</v>
      </c>
      <c r="I14" s="1069"/>
      <c r="J14" s="1069"/>
      <c r="K14" s="1069"/>
      <c r="L14" s="1070"/>
      <c r="M14" s="790" t="s">
        <v>2802</v>
      </c>
    </row>
    <row r="15" spans="1:13" s="15" customFormat="1" ht="16.5" x14ac:dyDescent="0.3">
      <c r="C15" s="1025"/>
      <c r="D15" s="1066"/>
      <c r="E15" s="1066"/>
      <c r="F15" s="1066"/>
      <c r="G15" s="1067"/>
      <c r="H15" s="176" t="s">
        <v>1634</v>
      </c>
      <c r="I15" s="176" t="s">
        <v>1635</v>
      </c>
      <c r="J15" s="176" t="s">
        <v>1636</v>
      </c>
      <c r="K15" s="176" t="s">
        <v>1637</v>
      </c>
      <c r="L15" s="176" t="s">
        <v>1639</v>
      </c>
      <c r="M15" s="176" t="s">
        <v>1639</v>
      </c>
    </row>
    <row r="16" spans="1:13" s="15" customFormat="1" ht="16.5" x14ac:dyDescent="0.3">
      <c r="C16" s="1026"/>
      <c r="D16" s="788" t="s">
        <v>1286</v>
      </c>
      <c r="E16" s="788" t="s">
        <v>1287</v>
      </c>
      <c r="F16" s="788" t="s">
        <v>1308</v>
      </c>
      <c r="G16" s="788" t="s">
        <v>1309</v>
      </c>
      <c r="H16" s="176" t="s">
        <v>1310</v>
      </c>
      <c r="I16" s="176" t="s">
        <v>1311</v>
      </c>
      <c r="J16" s="176" t="s">
        <v>1312</v>
      </c>
      <c r="K16" s="176" t="s">
        <v>1313</v>
      </c>
      <c r="L16" s="176" t="s">
        <v>1314</v>
      </c>
      <c r="M16" s="176" t="s">
        <v>2803</v>
      </c>
    </row>
    <row r="17" spans="1:26" s="15" customFormat="1" ht="39.950000000000003" customHeight="1" x14ac:dyDescent="0.3">
      <c r="C17" s="185" t="s">
        <v>3057</v>
      </c>
      <c r="D17" s="655" t="s">
        <v>2974</v>
      </c>
      <c r="E17" s="286">
        <v>0</v>
      </c>
      <c r="F17" s="655" t="s">
        <v>2976</v>
      </c>
      <c r="G17" s="655" t="s">
        <v>2977</v>
      </c>
      <c r="H17" s="286">
        <v>0</v>
      </c>
      <c r="I17" s="286" t="s">
        <v>2805</v>
      </c>
      <c r="J17" s="286" t="s">
        <v>2806</v>
      </c>
      <c r="K17" s="286" t="s">
        <v>2807</v>
      </c>
      <c r="L17" s="379" t="s">
        <v>2808</v>
      </c>
      <c r="M17" s="301"/>
      <c r="N17" s="186">
        <f>E17</f>
        <v>0</v>
      </c>
      <c r="O17" s="109">
        <f t="shared" ref="O17:S19" si="0">H17</f>
        <v>0</v>
      </c>
      <c r="P17" s="109" t="str">
        <f t="shared" si="0"/>
        <v>w: if &lt; 50th</v>
      </c>
      <c r="Q17" s="109" t="str">
        <f t="shared" si="0"/>
        <v>w: if &lt; 75th</v>
      </c>
      <c r="R17" s="109" t="str">
        <f t="shared" si="0"/>
        <v>w: if &lt; 90th</v>
      </c>
      <c r="S17" s="109" t="str">
        <f t="shared" si="0"/>
        <v>w: if &lt; 95th
w: if &lt; A &amp; C = No</v>
      </c>
      <c r="Z17" s="109" t="str">
        <f>D17</f>
        <v>500.1(Row#)A</v>
      </c>
    </row>
    <row r="18" spans="1:26" s="15" customFormat="1" ht="39.950000000000003" hidden="1" customHeight="1" x14ac:dyDescent="0.3">
      <c r="C18" s="185" t="s">
        <v>2809</v>
      </c>
      <c r="D18" s="655" t="s">
        <v>2974</v>
      </c>
      <c r="E18" s="286">
        <v>0</v>
      </c>
      <c r="F18" s="655" t="s">
        <v>2976</v>
      </c>
      <c r="G18" s="655" t="s">
        <v>2977</v>
      </c>
      <c r="H18" s="286">
        <v>0</v>
      </c>
      <c r="I18" s="286" t="s">
        <v>2805</v>
      </c>
      <c r="J18" s="286" t="s">
        <v>2806</v>
      </c>
      <c r="K18" s="286" t="s">
        <v>2807</v>
      </c>
      <c r="L18" s="379" t="s">
        <v>2808</v>
      </c>
      <c r="M18" s="301"/>
      <c r="N18" s="186">
        <f>E18</f>
        <v>0</v>
      </c>
      <c r="O18" s="109">
        <f t="shared" si="0"/>
        <v>0</v>
      </c>
      <c r="P18" s="109" t="str">
        <f t="shared" si="0"/>
        <v>w: if &lt; 50th</v>
      </c>
      <c r="Q18" s="109" t="str">
        <f t="shared" si="0"/>
        <v>w: if &lt; 75th</v>
      </c>
      <c r="R18" s="109" t="str">
        <f t="shared" si="0"/>
        <v>w: if &lt; 90th</v>
      </c>
      <c r="S18" s="109" t="str">
        <f t="shared" si="0"/>
        <v>w: if &lt; 95th
w: if &lt; A &amp; C = No</v>
      </c>
      <c r="Z18" s="109" t="str">
        <f>D18</f>
        <v>500.1(Row#)A</v>
      </c>
    </row>
    <row r="19" spans="1:26" s="15" customFormat="1" ht="39.950000000000003" customHeight="1" x14ac:dyDescent="0.3">
      <c r="C19" s="187" t="s">
        <v>2810</v>
      </c>
      <c r="D19" s="655" t="s">
        <v>2985</v>
      </c>
      <c r="E19" s="286">
        <v>0</v>
      </c>
      <c r="F19" s="655" t="s">
        <v>2987</v>
      </c>
      <c r="G19" s="655" t="s">
        <v>2988</v>
      </c>
      <c r="H19" s="286">
        <v>0</v>
      </c>
      <c r="I19" s="286" t="s">
        <v>2805</v>
      </c>
      <c r="J19" s="286" t="s">
        <v>2806</v>
      </c>
      <c r="K19" s="286" t="s">
        <v>2807</v>
      </c>
      <c r="L19" s="379" t="s">
        <v>2808</v>
      </c>
      <c r="M19" s="301"/>
      <c r="N19" s="186">
        <f>E19</f>
        <v>0</v>
      </c>
      <c r="O19" s="109">
        <f t="shared" si="0"/>
        <v>0</v>
      </c>
      <c r="P19" s="109" t="str">
        <f t="shared" si="0"/>
        <v>w: if &lt; 50th</v>
      </c>
      <c r="Q19" s="109" t="str">
        <f t="shared" si="0"/>
        <v>w: if &lt; 75th</v>
      </c>
      <c r="R19" s="109" t="str">
        <f t="shared" si="0"/>
        <v>w: if &lt; 90th</v>
      </c>
      <c r="S19" s="109" t="str">
        <f t="shared" si="0"/>
        <v>w: if &lt; 95th
w: if &lt; A &amp; C = No</v>
      </c>
      <c r="Z19" s="109" t="str">
        <f>D19</f>
        <v>500.1 A All other</v>
      </c>
    </row>
    <row r="20" spans="1:26" s="15" customFormat="1" ht="49.5" customHeight="1" x14ac:dyDescent="0.3">
      <c r="C20" s="367" t="s">
        <v>1298</v>
      </c>
      <c r="D20" s="655" t="s">
        <v>2996</v>
      </c>
      <c r="E20" s="390" t="s">
        <v>3058</v>
      </c>
      <c r="F20" s="368"/>
      <c r="G20" s="368"/>
      <c r="H20" s="286" t="s">
        <v>2813</v>
      </c>
      <c r="I20" s="286" t="s">
        <v>2805</v>
      </c>
      <c r="J20" s="286" t="s">
        <v>2806</v>
      </c>
      <c r="K20" s="286" t="s">
        <v>2807</v>
      </c>
      <c r="L20" s="440" t="s">
        <v>3059</v>
      </c>
      <c r="M20" s="390" t="s">
        <v>2815</v>
      </c>
      <c r="T20" s="109" t="str">
        <f>E20</f>
        <v>= SUM(B)
v: if &lt;&gt; 313.3 H1 + 313.3 H4</v>
      </c>
      <c r="U20" s="109" t="str">
        <f>H20</f>
        <v>w: if &lt; B Total</v>
      </c>
      <c r="V20" s="109" t="str">
        <f>I20</f>
        <v>w: if &lt; 50th</v>
      </c>
      <c r="W20" s="109" t="str">
        <f>J20</f>
        <v>w: if &lt; 75th</v>
      </c>
      <c r="X20" s="109" t="str">
        <f>K20</f>
        <v>w: if &lt; 90th</v>
      </c>
      <c r="Y20" s="109" t="str">
        <f>L20</f>
        <v>w: if &lt; 95th
v: if&lt;&gt; I(i) Total
w: if &lt; A</v>
      </c>
    </row>
    <row r="21" spans="1:26" s="15" customFormat="1" ht="16.5" x14ac:dyDescent="0.3">
      <c r="D21" s="309"/>
      <c r="E21" s="309"/>
    </row>
    <row r="22" spans="1:26" s="15" customFormat="1" ht="17.25" x14ac:dyDescent="0.3">
      <c r="C22" s="53" t="s">
        <v>2816</v>
      </c>
    </row>
    <row r="23" spans="1:26" s="15" customFormat="1" ht="16.5" x14ac:dyDescent="0.3"/>
    <row r="24" spans="1:26" s="15" customFormat="1" ht="58.5" customHeight="1" x14ac:dyDescent="0.3">
      <c r="C24" s="1009" t="s">
        <v>16</v>
      </c>
      <c r="D24" s="1010"/>
      <c r="E24" s="1010"/>
      <c r="F24" s="1010"/>
      <c r="G24" s="1010"/>
      <c r="H24" s="1010"/>
      <c r="I24" s="1010"/>
      <c r="J24" s="1010"/>
      <c r="K24" s="1010"/>
      <c r="L24" s="1011"/>
    </row>
    <row r="25" spans="1:26" s="15" customFormat="1" ht="16.5" x14ac:dyDescent="0.3"/>
    <row r="26" spans="1:26" s="15" customFormat="1" ht="16.5" x14ac:dyDescent="0.3">
      <c r="B26" s="478"/>
      <c r="C26" s="478"/>
      <c r="D26" s="478"/>
      <c r="E26" s="478"/>
      <c r="F26" s="478"/>
      <c r="G26" s="478"/>
      <c r="H26" s="478"/>
      <c r="I26" s="478"/>
      <c r="J26" s="478"/>
      <c r="K26" s="478"/>
      <c r="L26" s="478"/>
      <c r="M26" s="478"/>
    </row>
    <row r="27" spans="1:26" ht="17.25" x14ac:dyDescent="0.3">
      <c r="A27" s="710"/>
      <c r="B27" s="495"/>
      <c r="C27" s="465" t="s">
        <v>2817</v>
      </c>
      <c r="D27" s="789"/>
      <c r="E27" s="789"/>
      <c r="F27" s="789"/>
      <c r="G27" s="463"/>
      <c r="H27" s="789"/>
      <c r="I27" s="478"/>
      <c r="J27" s="478"/>
      <c r="K27" s="478"/>
      <c r="L27" s="478"/>
      <c r="M27" s="495"/>
      <c r="N27" s="710"/>
      <c r="O27" s="710"/>
      <c r="P27" s="710"/>
      <c r="Q27" s="710"/>
      <c r="R27" s="710"/>
      <c r="S27" s="710"/>
      <c r="T27" s="710"/>
      <c r="U27" s="710"/>
      <c r="V27" s="710"/>
      <c r="W27" s="710"/>
      <c r="X27" s="710"/>
      <c r="Y27" s="710"/>
      <c r="Z27" s="710"/>
    </row>
    <row r="28" spans="1:26" ht="16.5" x14ac:dyDescent="0.3">
      <c r="A28" s="710"/>
      <c r="B28" s="495"/>
      <c r="C28" s="478"/>
      <c r="D28" s="478"/>
      <c r="E28" s="478"/>
      <c r="F28" s="478"/>
      <c r="G28" s="478"/>
      <c r="H28" s="478"/>
      <c r="I28" s="478"/>
      <c r="J28" s="478"/>
      <c r="K28" s="478"/>
      <c r="L28" s="478"/>
      <c r="M28" s="495"/>
      <c r="N28" s="710"/>
      <c r="O28" s="710"/>
      <c r="P28" s="710"/>
      <c r="Q28" s="710"/>
      <c r="R28" s="710"/>
      <c r="S28" s="710"/>
      <c r="T28" s="710"/>
      <c r="U28" s="710"/>
      <c r="V28" s="710"/>
      <c r="W28" s="710"/>
      <c r="X28" s="710"/>
      <c r="Y28" s="710"/>
      <c r="Z28" s="710"/>
    </row>
    <row r="29" spans="1:26" ht="123" customHeight="1" x14ac:dyDescent="0.25">
      <c r="A29" s="710"/>
      <c r="B29" s="495"/>
      <c r="C29" s="1030" t="s">
        <v>3060</v>
      </c>
      <c r="D29" s="1031"/>
      <c r="E29" s="1031"/>
      <c r="F29" s="1031"/>
      <c r="G29" s="1031"/>
      <c r="H29" s="1031"/>
      <c r="I29" s="1031"/>
      <c r="J29" s="1031"/>
      <c r="K29" s="1031"/>
      <c r="L29" s="1032"/>
      <c r="M29" s="495"/>
      <c r="N29" s="710"/>
      <c r="O29" s="710"/>
      <c r="P29" s="710"/>
      <c r="Q29" s="710"/>
      <c r="R29" s="710"/>
      <c r="S29" s="710"/>
      <c r="T29" s="710"/>
      <c r="U29" s="710"/>
      <c r="V29" s="710"/>
      <c r="W29" s="710"/>
      <c r="X29" s="710"/>
      <c r="Y29" s="710"/>
      <c r="Z29" s="710"/>
    </row>
    <row r="30" spans="1:26" ht="16.5" x14ac:dyDescent="0.3">
      <c r="A30" s="15"/>
      <c r="B30" s="495"/>
      <c r="C30" s="478"/>
      <c r="D30" s="478"/>
      <c r="E30" s="478"/>
      <c r="F30" s="478"/>
      <c r="G30" s="478"/>
      <c r="H30" s="478"/>
      <c r="I30" s="478"/>
      <c r="J30" s="478"/>
      <c r="K30" s="478"/>
      <c r="L30" s="478"/>
      <c r="M30" s="495"/>
      <c r="N30" s="710"/>
      <c r="O30" s="710"/>
      <c r="P30" s="710"/>
      <c r="Q30" s="710"/>
      <c r="R30" s="710"/>
      <c r="S30" s="710"/>
      <c r="T30" s="710"/>
      <c r="U30" s="710"/>
      <c r="V30" s="710"/>
      <c r="W30" s="710"/>
      <c r="X30" s="710"/>
      <c r="Y30" s="710"/>
      <c r="Z30" s="710"/>
    </row>
    <row r="31" spans="1:26" ht="17.25" x14ac:dyDescent="0.3">
      <c r="A31" s="15"/>
      <c r="B31" s="495"/>
      <c r="C31" s="647" t="s">
        <v>2795</v>
      </c>
      <c r="D31" s="478"/>
      <c r="E31" s="478"/>
      <c r="F31" s="478"/>
      <c r="G31" s="478"/>
      <c r="H31" s="478"/>
      <c r="I31" s="478"/>
      <c r="J31" s="478"/>
      <c r="K31" s="478"/>
      <c r="L31" s="478"/>
      <c r="M31" s="495"/>
      <c r="N31" s="710"/>
      <c r="O31" s="710"/>
      <c r="P31" s="710"/>
      <c r="Q31" s="710"/>
      <c r="R31" s="710"/>
      <c r="S31" s="710"/>
      <c r="T31" s="710"/>
      <c r="U31" s="710"/>
      <c r="V31" s="710"/>
      <c r="W31" s="710"/>
      <c r="X31" s="710"/>
      <c r="Y31" s="710"/>
      <c r="Z31" s="710"/>
    </row>
    <row r="32" spans="1:26" ht="16.5" x14ac:dyDescent="0.3">
      <c r="A32" s="15"/>
      <c r="B32" s="495"/>
      <c r="C32" s="495"/>
      <c r="D32" s="495"/>
      <c r="E32" s="495"/>
      <c r="F32" s="495"/>
      <c r="G32" s="495"/>
      <c r="H32" s="495"/>
      <c r="I32" s="495"/>
      <c r="J32" s="495"/>
      <c r="K32" s="495"/>
      <c r="L32" s="495"/>
      <c r="M32" s="495"/>
      <c r="N32" s="710"/>
      <c r="O32" s="710"/>
      <c r="P32" s="710"/>
      <c r="Q32" s="710"/>
      <c r="R32" s="710"/>
      <c r="S32" s="710"/>
      <c r="T32" s="710"/>
      <c r="U32" s="710"/>
      <c r="V32" s="710"/>
      <c r="W32" s="710"/>
      <c r="X32" s="710"/>
      <c r="Y32" s="710"/>
      <c r="Z32" s="710"/>
    </row>
    <row r="33" spans="1:13" ht="16.5" x14ac:dyDescent="0.3">
      <c r="A33" s="15"/>
      <c r="B33" s="495"/>
      <c r="C33" s="1071" t="s">
        <v>2819</v>
      </c>
      <c r="D33" s="1072"/>
      <c r="E33" s="1075" t="s">
        <v>2796</v>
      </c>
      <c r="F33" s="1076"/>
      <c r="G33" s="1077"/>
      <c r="H33" s="1078" t="s">
        <v>2820</v>
      </c>
      <c r="I33" s="1079"/>
      <c r="J33" s="479"/>
      <c r="K33" s="501"/>
      <c r="L33" s="791"/>
      <c r="M33" s="495"/>
    </row>
    <row r="34" spans="1:13" ht="25.5" customHeight="1" x14ac:dyDescent="0.3">
      <c r="A34" s="15"/>
      <c r="B34" s="495"/>
      <c r="C34" s="1073" t="s">
        <v>2821</v>
      </c>
      <c r="D34" s="1074"/>
      <c r="E34" s="1016" t="s">
        <v>3061</v>
      </c>
      <c r="F34" s="1017"/>
      <c r="G34" s="1018"/>
      <c r="H34" s="1012" t="s">
        <v>3062</v>
      </c>
      <c r="I34" s="1013"/>
      <c r="J34" s="506"/>
      <c r="K34" s="501"/>
      <c r="L34" s="501"/>
      <c r="M34" s="495"/>
    </row>
    <row r="35" spans="1:13" ht="25.5" customHeight="1" x14ac:dyDescent="0.3">
      <c r="A35" s="186" t="str">
        <f>IFERROR(INDEX(#REF!,MATCH(LARGE($N:$N,1),$N:$N,0)),"")</f>
        <v/>
      </c>
      <c r="B35" s="495"/>
      <c r="C35" s="1073" t="s">
        <v>2824</v>
      </c>
      <c r="D35" s="1074"/>
      <c r="E35" s="1019" t="s">
        <v>3063</v>
      </c>
      <c r="F35" s="1020"/>
      <c r="G35" s="1021"/>
      <c r="H35" s="1012" t="s">
        <v>3064</v>
      </c>
      <c r="I35" s="1013"/>
      <c r="J35" s="506"/>
      <c r="K35" s="501"/>
      <c r="L35" s="501"/>
      <c r="M35" s="495"/>
    </row>
    <row r="36" spans="1:13" ht="25.5" customHeight="1" x14ac:dyDescent="0.3">
      <c r="A36" s="15"/>
      <c r="B36" s="495"/>
      <c r="C36" s="1073" t="s">
        <v>2827</v>
      </c>
      <c r="D36" s="1074"/>
      <c r="E36" s="1019" t="s">
        <v>3065</v>
      </c>
      <c r="F36" s="1020"/>
      <c r="G36" s="1021"/>
      <c r="H36" s="1012" t="s">
        <v>3066</v>
      </c>
      <c r="I36" s="1013"/>
      <c r="J36" s="506"/>
      <c r="K36" s="501"/>
      <c r="L36" s="501"/>
      <c r="M36" s="495"/>
    </row>
    <row r="37" spans="1:13" ht="16.5" x14ac:dyDescent="0.3">
      <c r="A37" s="15"/>
      <c r="B37" s="495"/>
      <c r="C37" s="461"/>
      <c r="D37" s="461"/>
      <c r="E37" s="461"/>
      <c r="F37" s="461"/>
      <c r="G37" s="461"/>
      <c r="H37" s="461"/>
      <c r="I37" s="461"/>
      <c r="J37" s="462"/>
      <c r="K37" s="462"/>
      <c r="L37" s="462"/>
      <c r="M37" s="495"/>
    </row>
    <row r="38" spans="1:13" ht="16.5" x14ac:dyDescent="0.3">
      <c r="A38" s="15"/>
      <c r="B38" s="495"/>
      <c r="C38" s="461"/>
      <c r="D38" s="461"/>
      <c r="E38" s="461"/>
      <c r="F38" s="461"/>
      <c r="G38" s="461"/>
      <c r="H38" s="461"/>
      <c r="I38" s="461"/>
      <c r="J38" s="461"/>
      <c r="K38" s="461"/>
      <c r="L38" s="461"/>
      <c r="M38" s="495"/>
    </row>
    <row r="39" spans="1:13" s="15" customFormat="1" ht="9.9499999999999993" customHeight="1" x14ac:dyDescent="0.3">
      <c r="B39" s="478"/>
      <c r="C39" s="1002" t="s">
        <v>2830</v>
      </c>
      <c r="D39" s="1003"/>
      <c r="E39" s="1003"/>
      <c r="F39" s="1003"/>
      <c r="G39" s="1003"/>
      <c r="H39" s="1003"/>
      <c r="I39" s="1004"/>
      <c r="J39" s="482"/>
      <c r="K39" s="483"/>
      <c r="L39" s="483"/>
      <c r="M39" s="483"/>
    </row>
    <row r="40" spans="1:13" s="15" customFormat="1" ht="9.9499999999999993" customHeight="1" x14ac:dyDescent="0.3">
      <c r="B40" s="478"/>
      <c r="C40" s="1005"/>
      <c r="D40" s="1006"/>
      <c r="E40" s="1006"/>
      <c r="F40" s="1006"/>
      <c r="G40" s="1006"/>
      <c r="H40" s="1006"/>
      <c r="I40" s="1007"/>
      <c r="J40" s="650"/>
      <c r="K40" s="481"/>
      <c r="L40" s="481"/>
      <c r="M40" s="481"/>
    </row>
    <row r="41" spans="1:13" s="15" customFormat="1" ht="20.100000000000001" customHeight="1" x14ac:dyDescent="0.3">
      <c r="B41" s="478"/>
      <c r="C41" s="1002" t="s">
        <v>2821</v>
      </c>
      <c r="D41" s="1003"/>
      <c r="E41" s="484" t="s">
        <v>1315</v>
      </c>
      <c r="F41" s="484" t="s">
        <v>1770</v>
      </c>
      <c r="G41" s="484" t="s">
        <v>1771</v>
      </c>
      <c r="H41" s="484" t="s">
        <v>2010</v>
      </c>
      <c r="I41" s="484" t="s">
        <v>2011</v>
      </c>
      <c r="J41" s="481"/>
      <c r="K41" s="481"/>
      <c r="L41" s="481"/>
      <c r="M41" s="481"/>
    </row>
    <row r="42" spans="1:13" s="15" customFormat="1" ht="20.100000000000001" customHeight="1" x14ac:dyDescent="0.3">
      <c r="B42" s="478"/>
      <c r="C42" s="1005"/>
      <c r="D42" s="1006"/>
      <c r="E42" s="651" t="s">
        <v>1634</v>
      </c>
      <c r="F42" s="652" t="s">
        <v>1635</v>
      </c>
      <c r="G42" s="652" t="s">
        <v>1636</v>
      </c>
      <c r="H42" s="652" t="s">
        <v>1637</v>
      </c>
      <c r="I42" s="485" t="s">
        <v>1639</v>
      </c>
      <c r="J42" s="481"/>
      <c r="K42" s="481"/>
      <c r="L42" s="481"/>
      <c r="M42" s="481"/>
    </row>
    <row r="43" spans="1:13" s="15" customFormat="1" ht="24.95" customHeight="1" x14ac:dyDescent="0.3">
      <c r="B43" s="478"/>
      <c r="C43" s="486">
        <v>1</v>
      </c>
      <c r="D43" s="467" t="s">
        <v>1634</v>
      </c>
      <c r="E43" s="487" t="s">
        <v>2832</v>
      </c>
      <c r="F43" s="507"/>
      <c r="G43" s="507"/>
      <c r="H43" s="507"/>
      <c r="I43" s="508"/>
      <c r="J43" s="481"/>
      <c r="K43" s="481"/>
      <c r="L43" s="481"/>
      <c r="M43" s="481"/>
    </row>
    <row r="44" spans="1:13" s="15" customFormat="1" ht="24.95" customHeight="1" x14ac:dyDescent="0.3">
      <c r="B44" s="478"/>
      <c r="C44" s="486">
        <v>2</v>
      </c>
      <c r="D44" s="467" t="s">
        <v>1635</v>
      </c>
      <c r="E44" s="507"/>
      <c r="F44" s="487" t="s">
        <v>2833</v>
      </c>
      <c r="G44" s="507"/>
      <c r="H44" s="507"/>
      <c r="I44" s="508"/>
      <c r="J44" s="481"/>
      <c r="K44" s="481"/>
      <c r="L44" s="481"/>
      <c r="M44" s="481"/>
    </row>
    <row r="45" spans="1:13" s="15" customFormat="1" ht="24.95" customHeight="1" x14ac:dyDescent="0.3">
      <c r="B45" s="478"/>
      <c r="C45" s="486">
        <v>3</v>
      </c>
      <c r="D45" s="467" t="s">
        <v>1636</v>
      </c>
      <c r="E45" s="507"/>
      <c r="F45" s="507"/>
      <c r="G45" s="487" t="s">
        <v>2834</v>
      </c>
      <c r="H45" s="507"/>
      <c r="I45" s="508"/>
      <c r="J45" s="481"/>
      <c r="K45" s="481"/>
      <c r="L45" s="481"/>
      <c r="M45" s="481"/>
    </row>
    <row r="46" spans="1:13" s="15" customFormat="1" ht="24.95" customHeight="1" x14ac:dyDescent="0.3">
      <c r="B46" s="478"/>
      <c r="C46" s="486">
        <v>4</v>
      </c>
      <c r="D46" s="467" t="s">
        <v>1637</v>
      </c>
      <c r="E46" s="507"/>
      <c r="F46" s="507"/>
      <c r="G46" s="507"/>
      <c r="H46" s="487" t="s">
        <v>2835</v>
      </c>
      <c r="I46" s="508"/>
      <c r="J46" s="481"/>
      <c r="K46" s="481"/>
      <c r="L46" s="481"/>
      <c r="M46" s="481"/>
    </row>
    <row r="47" spans="1:13" s="15" customFormat="1" ht="24.95" customHeight="1" x14ac:dyDescent="0.3">
      <c r="B47" s="478"/>
      <c r="C47" s="486">
        <v>5</v>
      </c>
      <c r="D47" s="467" t="s">
        <v>1639</v>
      </c>
      <c r="E47" s="507"/>
      <c r="F47" s="507"/>
      <c r="G47" s="507"/>
      <c r="H47" s="507"/>
      <c r="I47" s="487" t="s">
        <v>2836</v>
      </c>
      <c r="J47" s="490"/>
      <c r="K47" s="490"/>
      <c r="L47" s="490"/>
      <c r="M47" s="490"/>
    </row>
    <row r="48" spans="1:13" ht="16.5" x14ac:dyDescent="0.3">
      <c r="A48" s="15"/>
      <c r="B48" s="495"/>
      <c r="C48" s="461"/>
      <c r="D48" s="461"/>
      <c r="E48" s="461"/>
      <c r="F48" s="461"/>
      <c r="G48" s="461"/>
      <c r="H48" s="461"/>
      <c r="I48" s="461"/>
      <c r="J48" s="461"/>
      <c r="K48" s="461"/>
      <c r="L48" s="461"/>
      <c r="M48" s="495"/>
    </row>
    <row r="49" spans="1:13" ht="16.5" x14ac:dyDescent="0.3">
      <c r="A49" s="15"/>
      <c r="B49" s="495"/>
      <c r="C49" s="461"/>
      <c r="D49" s="461"/>
      <c r="E49" s="461"/>
      <c r="F49" s="461"/>
      <c r="G49" s="461"/>
      <c r="H49" s="461"/>
      <c r="I49" s="461"/>
      <c r="J49" s="461"/>
      <c r="K49" s="461"/>
      <c r="L49" s="461"/>
      <c r="M49" s="495"/>
    </row>
    <row r="50" spans="1:13" s="15" customFormat="1" ht="9.9499999999999993" customHeight="1" x14ac:dyDescent="0.3">
      <c r="B50" s="478"/>
      <c r="C50" s="1002" t="s">
        <v>2830</v>
      </c>
      <c r="D50" s="1003"/>
      <c r="E50" s="1003"/>
      <c r="F50" s="1003"/>
      <c r="G50" s="1003"/>
      <c r="H50" s="1003"/>
      <c r="I50" s="1004"/>
      <c r="J50" s="492"/>
      <c r="K50" s="462"/>
      <c r="L50" s="462"/>
      <c r="M50" s="478"/>
    </row>
    <row r="51" spans="1:13" s="15" customFormat="1" ht="9.9499999999999993" customHeight="1" x14ac:dyDescent="0.3">
      <c r="B51" s="478"/>
      <c r="C51" s="1005"/>
      <c r="D51" s="1006"/>
      <c r="E51" s="1006"/>
      <c r="F51" s="1006"/>
      <c r="G51" s="1006"/>
      <c r="H51" s="1006"/>
      <c r="I51" s="1007"/>
      <c r="J51" s="492"/>
      <c r="K51" s="462"/>
      <c r="L51" s="462"/>
      <c r="M51" s="478"/>
    </row>
    <row r="52" spans="1:13" s="15" customFormat="1" ht="20.100000000000001" customHeight="1" x14ac:dyDescent="0.3">
      <c r="B52" s="478"/>
      <c r="C52" s="1002" t="s">
        <v>2824</v>
      </c>
      <c r="D52" s="1003"/>
      <c r="E52" s="484" t="s">
        <v>2012</v>
      </c>
      <c r="F52" s="484" t="s">
        <v>2013</v>
      </c>
      <c r="G52" s="484" t="s">
        <v>2014</v>
      </c>
      <c r="H52" s="484" t="s">
        <v>2838</v>
      </c>
      <c r="I52" s="484" t="s">
        <v>2839</v>
      </c>
      <c r="J52" s="481"/>
      <c r="K52" s="481"/>
      <c r="L52" s="481"/>
      <c r="M52" s="481"/>
    </row>
    <row r="53" spans="1:13" s="15" customFormat="1" ht="20.100000000000001" customHeight="1" x14ac:dyDescent="0.3">
      <c r="B53" s="478"/>
      <c r="C53" s="1005"/>
      <c r="D53" s="1006"/>
      <c r="E53" s="651" t="s">
        <v>1634</v>
      </c>
      <c r="F53" s="652" t="s">
        <v>1635</v>
      </c>
      <c r="G53" s="652" t="s">
        <v>1636</v>
      </c>
      <c r="H53" s="652" t="s">
        <v>1637</v>
      </c>
      <c r="I53" s="485" t="s">
        <v>1639</v>
      </c>
      <c r="J53" s="492"/>
      <c r="K53" s="462"/>
      <c r="L53" s="462"/>
      <c r="M53" s="478"/>
    </row>
    <row r="54" spans="1:13" s="15" customFormat="1" ht="24.95" customHeight="1" x14ac:dyDescent="0.3">
      <c r="B54" s="478"/>
      <c r="C54" s="486">
        <v>1</v>
      </c>
      <c r="D54" s="467" t="s">
        <v>1634</v>
      </c>
      <c r="E54" s="487" t="s">
        <v>2832</v>
      </c>
      <c r="F54" s="507"/>
      <c r="G54" s="507"/>
      <c r="H54" s="507"/>
      <c r="I54" s="508"/>
      <c r="J54" s="492"/>
      <c r="K54" s="462"/>
      <c r="L54" s="462"/>
      <c r="M54" s="478"/>
    </row>
    <row r="55" spans="1:13" s="15" customFormat="1" ht="24.95" customHeight="1" x14ac:dyDescent="0.3">
      <c r="B55" s="478"/>
      <c r="C55" s="486">
        <v>2</v>
      </c>
      <c r="D55" s="467" t="s">
        <v>1635</v>
      </c>
      <c r="E55" s="507"/>
      <c r="F55" s="487" t="s">
        <v>2833</v>
      </c>
      <c r="G55" s="507"/>
      <c r="H55" s="507"/>
      <c r="I55" s="508"/>
      <c r="J55" s="492"/>
      <c r="K55" s="462"/>
      <c r="L55" s="462"/>
      <c r="M55" s="478"/>
    </row>
    <row r="56" spans="1:13" s="15" customFormat="1" ht="24.95" customHeight="1" x14ac:dyDescent="0.3">
      <c r="B56" s="478"/>
      <c r="C56" s="486">
        <v>3</v>
      </c>
      <c r="D56" s="467" t="s">
        <v>1636</v>
      </c>
      <c r="E56" s="507"/>
      <c r="F56" s="507"/>
      <c r="G56" s="487" t="s">
        <v>2834</v>
      </c>
      <c r="H56" s="507"/>
      <c r="I56" s="508"/>
      <c r="J56" s="492"/>
      <c r="K56" s="462"/>
      <c r="L56" s="462"/>
      <c r="M56" s="478"/>
    </row>
    <row r="57" spans="1:13" s="15" customFormat="1" ht="24.95" customHeight="1" x14ac:dyDescent="0.3">
      <c r="B57" s="478"/>
      <c r="C57" s="486">
        <v>4</v>
      </c>
      <c r="D57" s="467" t="s">
        <v>1637</v>
      </c>
      <c r="E57" s="507"/>
      <c r="F57" s="507"/>
      <c r="G57" s="507"/>
      <c r="H57" s="487" t="s">
        <v>2835</v>
      </c>
      <c r="I57" s="508"/>
      <c r="J57" s="492"/>
      <c r="K57" s="462"/>
      <c r="L57" s="462"/>
      <c r="M57" s="478"/>
    </row>
    <row r="58" spans="1:13" s="15" customFormat="1" ht="24.95" customHeight="1" x14ac:dyDescent="0.3">
      <c r="B58" s="478"/>
      <c r="C58" s="486">
        <v>5</v>
      </c>
      <c r="D58" s="467" t="s">
        <v>1639</v>
      </c>
      <c r="E58" s="507"/>
      <c r="F58" s="507"/>
      <c r="G58" s="507"/>
      <c r="H58" s="507"/>
      <c r="I58" s="487" t="s">
        <v>2836</v>
      </c>
      <c r="J58" s="492"/>
      <c r="K58" s="462"/>
      <c r="L58" s="462"/>
      <c r="M58" s="478"/>
    </row>
    <row r="59" spans="1:13" ht="16.5" x14ac:dyDescent="0.3">
      <c r="A59" s="15"/>
      <c r="B59" s="495"/>
      <c r="C59" s="461"/>
      <c r="D59" s="461"/>
      <c r="E59" s="461"/>
      <c r="F59" s="461"/>
      <c r="G59" s="461"/>
      <c r="H59" s="461"/>
      <c r="I59" s="461"/>
      <c r="J59" s="461"/>
      <c r="K59" s="461"/>
      <c r="L59" s="461"/>
      <c r="M59" s="495"/>
    </row>
    <row r="60" spans="1:13" ht="16.5" x14ac:dyDescent="0.3">
      <c r="A60" s="15"/>
      <c r="B60" s="495"/>
      <c r="C60" s="461"/>
      <c r="D60" s="461"/>
      <c r="E60" s="461"/>
      <c r="F60" s="461"/>
      <c r="G60" s="461"/>
      <c r="H60" s="461"/>
      <c r="I60" s="461"/>
      <c r="J60" s="461"/>
      <c r="K60" s="461"/>
      <c r="L60" s="461"/>
      <c r="M60" s="495"/>
    </row>
    <row r="61" spans="1:13" s="15" customFormat="1" ht="9.9499999999999993" customHeight="1" x14ac:dyDescent="0.3">
      <c r="B61" s="478"/>
      <c r="C61" s="1002" t="s">
        <v>2830</v>
      </c>
      <c r="D61" s="1003"/>
      <c r="E61" s="1003"/>
      <c r="F61" s="1003"/>
      <c r="G61" s="1003"/>
      <c r="H61" s="1003"/>
      <c r="I61" s="1004"/>
      <c r="J61" s="462"/>
      <c r="K61" s="462"/>
      <c r="L61" s="462"/>
      <c r="M61" s="478"/>
    </row>
    <row r="62" spans="1:13" s="15" customFormat="1" ht="9.9499999999999993" customHeight="1" x14ac:dyDescent="0.3">
      <c r="B62" s="478"/>
      <c r="C62" s="1005"/>
      <c r="D62" s="1006"/>
      <c r="E62" s="1006"/>
      <c r="F62" s="1006"/>
      <c r="G62" s="1006"/>
      <c r="H62" s="1006"/>
      <c r="I62" s="1007"/>
      <c r="J62" s="462"/>
      <c r="K62" s="462"/>
      <c r="L62" s="462"/>
      <c r="M62" s="478"/>
    </row>
    <row r="63" spans="1:13" s="15" customFormat="1" ht="20.100000000000001" customHeight="1" x14ac:dyDescent="0.3">
      <c r="B63" s="478"/>
      <c r="C63" s="1002" t="s">
        <v>2827</v>
      </c>
      <c r="D63" s="1003"/>
      <c r="E63" s="484" t="s">
        <v>2841</v>
      </c>
      <c r="F63" s="484" t="s">
        <v>2842</v>
      </c>
      <c r="G63" s="484" t="s">
        <v>2843</v>
      </c>
      <c r="H63" s="484" t="s">
        <v>2844</v>
      </c>
      <c r="I63" s="484" t="s">
        <v>2845</v>
      </c>
      <c r="J63" s="492"/>
      <c r="K63" s="462"/>
      <c r="L63" s="462"/>
      <c r="M63" s="478"/>
    </row>
    <row r="64" spans="1:13" s="15" customFormat="1" ht="20.100000000000001" customHeight="1" x14ac:dyDescent="0.3">
      <c r="B64" s="478"/>
      <c r="C64" s="1005"/>
      <c r="D64" s="1006"/>
      <c r="E64" s="651" t="s">
        <v>1634</v>
      </c>
      <c r="F64" s="652" t="s">
        <v>1635</v>
      </c>
      <c r="G64" s="652" t="s">
        <v>1636</v>
      </c>
      <c r="H64" s="652" t="s">
        <v>1637</v>
      </c>
      <c r="I64" s="485" t="s">
        <v>1639</v>
      </c>
      <c r="J64" s="492"/>
      <c r="K64" s="462"/>
      <c r="L64" s="462"/>
      <c r="M64" s="478"/>
    </row>
    <row r="65" spans="1:13" s="15" customFormat="1" ht="24.95" customHeight="1" x14ac:dyDescent="0.3">
      <c r="B65" s="478"/>
      <c r="C65" s="486">
        <v>1</v>
      </c>
      <c r="D65" s="467" t="s">
        <v>1634</v>
      </c>
      <c r="E65" s="487" t="s">
        <v>2832</v>
      </c>
      <c r="F65" s="507"/>
      <c r="G65" s="507"/>
      <c r="H65" s="507"/>
      <c r="I65" s="508"/>
      <c r="J65" s="492"/>
      <c r="K65" s="462"/>
      <c r="L65" s="462"/>
      <c r="M65" s="478"/>
    </row>
    <row r="66" spans="1:13" s="15" customFormat="1" ht="24.95" customHeight="1" x14ac:dyDescent="0.3">
      <c r="B66" s="478"/>
      <c r="C66" s="486">
        <v>2</v>
      </c>
      <c r="D66" s="467" t="s">
        <v>1635</v>
      </c>
      <c r="E66" s="507"/>
      <c r="F66" s="487" t="s">
        <v>2833</v>
      </c>
      <c r="G66" s="507"/>
      <c r="H66" s="507"/>
      <c r="I66" s="508"/>
      <c r="J66" s="492"/>
      <c r="K66" s="462"/>
      <c r="L66" s="462"/>
      <c r="M66" s="478"/>
    </row>
    <row r="67" spans="1:13" s="15" customFormat="1" ht="24.95" customHeight="1" x14ac:dyDescent="0.3">
      <c r="B67" s="478"/>
      <c r="C67" s="486">
        <v>3</v>
      </c>
      <c r="D67" s="467" t="s">
        <v>1636</v>
      </c>
      <c r="E67" s="507"/>
      <c r="F67" s="507"/>
      <c r="G67" s="487" t="s">
        <v>2834</v>
      </c>
      <c r="H67" s="507"/>
      <c r="I67" s="508"/>
      <c r="J67" s="492"/>
      <c r="K67" s="462"/>
      <c r="L67" s="462"/>
      <c r="M67" s="478"/>
    </row>
    <row r="68" spans="1:13" s="15" customFormat="1" ht="24.95" customHeight="1" x14ac:dyDescent="0.3">
      <c r="B68" s="478"/>
      <c r="C68" s="486">
        <v>4</v>
      </c>
      <c r="D68" s="467" t="s">
        <v>1637</v>
      </c>
      <c r="E68" s="507"/>
      <c r="F68" s="507"/>
      <c r="G68" s="507"/>
      <c r="H68" s="487" t="s">
        <v>2835</v>
      </c>
      <c r="I68" s="508"/>
      <c r="J68" s="492"/>
      <c r="K68" s="462"/>
      <c r="L68" s="462"/>
      <c r="M68" s="478"/>
    </row>
    <row r="69" spans="1:13" s="15" customFormat="1" ht="24.95" customHeight="1" x14ac:dyDescent="0.3">
      <c r="B69" s="478"/>
      <c r="C69" s="486">
        <v>5</v>
      </c>
      <c r="D69" s="467" t="s">
        <v>1639</v>
      </c>
      <c r="E69" s="507"/>
      <c r="F69" s="507"/>
      <c r="G69" s="507"/>
      <c r="H69" s="507"/>
      <c r="I69" s="487" t="s">
        <v>2836</v>
      </c>
      <c r="J69" s="492"/>
      <c r="K69" s="462"/>
      <c r="L69" s="462"/>
      <c r="M69" s="478"/>
    </row>
    <row r="70" spans="1:13" ht="16.5" x14ac:dyDescent="0.3">
      <c r="A70" s="15"/>
      <c r="B70" s="495"/>
      <c r="C70" s="461"/>
      <c r="D70" s="461"/>
      <c r="E70" s="461"/>
      <c r="F70" s="461"/>
      <c r="G70" s="461"/>
      <c r="H70" s="461"/>
      <c r="I70" s="461"/>
      <c r="J70" s="461"/>
      <c r="K70" s="461"/>
      <c r="L70" s="461"/>
      <c r="M70" s="495"/>
    </row>
    <row r="71" spans="1:13" ht="17.25" x14ac:dyDescent="0.3">
      <c r="A71" s="15"/>
      <c r="B71" s="495"/>
      <c r="C71" s="647" t="s">
        <v>2816</v>
      </c>
      <c r="D71" s="478"/>
      <c r="E71" s="478"/>
      <c r="F71" s="478"/>
      <c r="G71" s="478"/>
      <c r="H71" s="478"/>
      <c r="I71" s="478"/>
      <c r="J71" s="478"/>
      <c r="K71" s="478"/>
      <c r="L71" s="478"/>
      <c r="M71" s="495"/>
    </row>
    <row r="72" spans="1:13" ht="16.5" x14ac:dyDescent="0.3">
      <c r="A72" s="15"/>
      <c r="B72" s="495"/>
      <c r="C72" s="478"/>
      <c r="D72" s="478"/>
      <c r="E72" s="478"/>
      <c r="F72" s="478"/>
      <c r="G72" s="478"/>
      <c r="H72" s="478"/>
      <c r="I72" s="478"/>
      <c r="J72" s="478"/>
      <c r="K72" s="478"/>
      <c r="L72" s="478"/>
      <c r="M72" s="495"/>
    </row>
    <row r="73" spans="1:13" ht="57" customHeight="1" x14ac:dyDescent="0.3">
      <c r="A73" s="15"/>
      <c r="B73" s="495"/>
      <c r="C73" s="999" t="s">
        <v>16</v>
      </c>
      <c r="D73" s="1000"/>
      <c r="E73" s="1000"/>
      <c r="F73" s="1000"/>
      <c r="G73" s="1000"/>
      <c r="H73" s="1000"/>
      <c r="I73" s="1000"/>
      <c r="J73" s="1000"/>
      <c r="K73" s="1000"/>
      <c r="L73" s="1001"/>
      <c r="M73" s="495"/>
    </row>
    <row r="74" spans="1:13" ht="16.5" x14ac:dyDescent="0.3">
      <c r="A74" s="15"/>
      <c r="B74" s="495"/>
      <c r="C74" s="478"/>
      <c r="D74" s="478"/>
      <c r="E74" s="478"/>
      <c r="F74" s="478"/>
      <c r="G74" s="478"/>
      <c r="H74" s="478"/>
      <c r="I74" s="478"/>
      <c r="J74" s="478"/>
      <c r="K74" s="478"/>
      <c r="L74" s="478"/>
      <c r="M74" s="495"/>
    </row>
    <row r="75" spans="1:13" ht="16.5" x14ac:dyDescent="0.3">
      <c r="A75" s="15"/>
      <c r="B75" s="710"/>
      <c r="C75" s="307" t="s">
        <v>1188</v>
      </c>
      <c r="D75" s="710"/>
      <c r="E75" s="710"/>
      <c r="F75" s="710"/>
      <c r="G75" s="710"/>
      <c r="H75" s="710"/>
      <c r="I75" s="710"/>
      <c r="J75" s="710"/>
      <c r="K75" s="710"/>
      <c r="L75" s="710"/>
      <c r="M75" s="710"/>
    </row>
    <row r="76" spans="1:13" ht="16.5" x14ac:dyDescent="0.3">
      <c r="A76" s="15"/>
      <c r="B76" s="710"/>
      <c r="C76" s="15" t="s">
        <v>2846</v>
      </c>
      <c r="D76" s="710"/>
      <c r="E76" s="710"/>
      <c r="F76" s="710"/>
      <c r="G76" s="710"/>
      <c r="H76" s="710"/>
      <c r="I76" s="710"/>
      <c r="J76" s="710"/>
      <c r="K76" s="710"/>
      <c r="L76" s="710"/>
      <c r="M76" s="710"/>
    </row>
  </sheetData>
  <sheetProtection formatColumns="0"/>
  <mergeCells count="28">
    <mergeCell ref="C73:L73"/>
    <mergeCell ref="C63:D64"/>
    <mergeCell ref="C39:I40"/>
    <mergeCell ref="C50:I51"/>
    <mergeCell ref="C41:D42"/>
    <mergeCell ref="C52:D53"/>
    <mergeCell ref="C61:I62"/>
    <mergeCell ref="C35:D35"/>
    <mergeCell ref="H35:I35"/>
    <mergeCell ref="C36:D36"/>
    <mergeCell ref="H36:I36"/>
    <mergeCell ref="E35:G35"/>
    <mergeCell ref="E36:G36"/>
    <mergeCell ref="C24:L24"/>
    <mergeCell ref="C29:L29"/>
    <mergeCell ref="C33:D33"/>
    <mergeCell ref="C34:D34"/>
    <mergeCell ref="H34:I34"/>
    <mergeCell ref="E33:G33"/>
    <mergeCell ref="H33:I33"/>
    <mergeCell ref="E34:G34"/>
    <mergeCell ref="C10:L10"/>
    <mergeCell ref="D14:D15"/>
    <mergeCell ref="E14:E15"/>
    <mergeCell ref="F14:F15"/>
    <mergeCell ref="G14:G15"/>
    <mergeCell ref="H14:L14"/>
    <mergeCell ref="C14:C16"/>
  </mergeCells>
  <conditionalFormatting sqref="E17 H17">
    <cfRule type="expression" dxfId="621" priority="37">
      <formula>ISNUMBER(E17)</formula>
    </cfRule>
  </conditionalFormatting>
  <conditionalFormatting sqref="E43">
    <cfRule type="expression" dxfId="620" priority="36">
      <formula>ISNUMBER(E43)</formula>
    </cfRule>
  </conditionalFormatting>
  <conditionalFormatting sqref="F44">
    <cfRule type="expression" dxfId="619" priority="35">
      <formula>ISNUMBER(F44)</formula>
    </cfRule>
  </conditionalFormatting>
  <conditionalFormatting sqref="G45">
    <cfRule type="expression" dxfId="618" priority="34">
      <formula>ISNUMBER(G45)</formula>
    </cfRule>
  </conditionalFormatting>
  <conditionalFormatting sqref="H46">
    <cfRule type="expression" dxfId="617" priority="33">
      <formula>ISNUMBER(H46)</formula>
    </cfRule>
  </conditionalFormatting>
  <conditionalFormatting sqref="I47">
    <cfRule type="expression" dxfId="616" priority="32">
      <formula>ISNUMBER(I47)</formula>
    </cfRule>
  </conditionalFormatting>
  <conditionalFormatting sqref="F55">
    <cfRule type="expression" dxfId="615" priority="30">
      <formula>ISNUMBER(F55)</formula>
    </cfRule>
  </conditionalFormatting>
  <conditionalFormatting sqref="G56">
    <cfRule type="expression" dxfId="614" priority="29">
      <formula>ISNUMBER(G56)</formula>
    </cfRule>
  </conditionalFormatting>
  <conditionalFormatting sqref="H57">
    <cfRule type="expression" dxfId="613" priority="28">
      <formula>ISNUMBER(H57)</formula>
    </cfRule>
  </conditionalFormatting>
  <conditionalFormatting sqref="I58">
    <cfRule type="expression" dxfId="612" priority="27">
      <formula>ISNUMBER(I58)</formula>
    </cfRule>
  </conditionalFormatting>
  <conditionalFormatting sqref="E65">
    <cfRule type="expression" dxfId="611" priority="26">
      <formula>ISNUMBER(E65)</formula>
    </cfRule>
  </conditionalFormatting>
  <conditionalFormatting sqref="F66">
    <cfRule type="expression" dxfId="610" priority="25">
      <formula>ISNUMBER(F66)</formula>
    </cfRule>
  </conditionalFormatting>
  <conditionalFormatting sqref="G67">
    <cfRule type="expression" dxfId="609" priority="24">
      <formula>ISNUMBER(G67)</formula>
    </cfRule>
  </conditionalFormatting>
  <conditionalFormatting sqref="H68">
    <cfRule type="expression" dxfId="608" priority="23">
      <formula>ISNUMBER(H68)</formula>
    </cfRule>
  </conditionalFormatting>
  <conditionalFormatting sqref="I69">
    <cfRule type="expression" dxfId="607" priority="22">
      <formula>ISNUMBER(I69)</formula>
    </cfRule>
  </conditionalFormatting>
  <conditionalFormatting sqref="H20 L20">
    <cfRule type="expression" dxfId="606" priority="18">
      <formula>ISNUMBER(H20)</formula>
    </cfRule>
  </conditionalFormatting>
  <conditionalFormatting sqref="M17">
    <cfRule type="expression" dxfId="605" priority="15">
      <formula>ISNUMBER(M17)</formula>
    </cfRule>
  </conditionalFormatting>
  <conditionalFormatting sqref="H34:I36">
    <cfRule type="expression" dxfId="604" priority="12">
      <formula>ISNUMBER(H34)</formula>
    </cfRule>
  </conditionalFormatting>
  <conditionalFormatting sqref="E34:E36">
    <cfRule type="expression" dxfId="603" priority="11">
      <formula>ISNUMBER(E34)</formula>
    </cfRule>
  </conditionalFormatting>
  <conditionalFormatting sqref="E54">
    <cfRule type="expression" dxfId="602" priority="10">
      <formula>ISNUMBER(E54)</formula>
    </cfRule>
  </conditionalFormatting>
  <conditionalFormatting sqref="D19:E19 H19 L20">
    <cfRule type="expression" dxfId="601" priority="9">
      <formula>ISNUMBER(D19)</formula>
    </cfRule>
  </conditionalFormatting>
  <conditionalFormatting sqref="M19">
    <cfRule type="expression" dxfId="600" priority="8">
      <formula>ISNUMBER(M19)</formula>
    </cfRule>
  </conditionalFormatting>
  <conditionalFormatting sqref="D18:E18 H18">
    <cfRule type="expression" dxfId="599" priority="7">
      <formula>ISNUMBER(D18)</formula>
    </cfRule>
  </conditionalFormatting>
  <conditionalFormatting sqref="M18">
    <cfRule type="expression" dxfId="598" priority="6">
      <formula>ISNUMBER(M18)</formula>
    </cfRule>
  </conditionalFormatting>
  <conditionalFormatting sqref="I17:K20">
    <cfRule type="expression" dxfId="597" priority="5">
      <formula>ISNUMBER(I17)</formula>
    </cfRule>
  </conditionalFormatting>
  <conditionalFormatting sqref="L18">
    <cfRule type="expression" dxfId="596" priority="2">
      <formula>ISNUMBER(L18)</formula>
    </cfRule>
  </conditionalFormatting>
  <conditionalFormatting sqref="L17:L19">
    <cfRule type="expression" dxfId="595" priority="4">
      <formula>ISNUMBER(L17)</formula>
    </cfRule>
  </conditionalFormatting>
  <conditionalFormatting sqref="L19">
    <cfRule type="expression" dxfId="594" priority="3">
      <formula>ISNUMBER(L19)</formula>
    </cfRule>
  </conditionalFormatting>
  <conditionalFormatting sqref="D20">
    <cfRule type="expression" dxfId="593" priority="1">
      <formula>ISNUMBER(D20)</formula>
    </cfRule>
  </conditionalFormatting>
  <pageMargins left="0.70866141732283472" right="0.70866141732283472" top="0.74803149606299213" bottom="0.74803149606299213" header="0.31496062992125984" footer="0.31496062992125984"/>
  <pageSetup paperSize="9" scale="60" fitToHeight="0" orientation="landscape" r:id="rId1"/>
  <headerFooter scaleWithDoc="0">
    <oddHeader>&amp;R&amp;F</oddHeader>
    <oddFooter>&amp;L&amp;D &amp;T&amp;RPage &amp;P of &amp;N&amp;C&amp;1#&amp;"Calibri"&amp;10&amp;K000000Classification: Confidential</oddFooter>
  </headerFooter>
  <rowBreaks count="2" manualBreakCount="2">
    <brk id="25" max="13" man="1"/>
    <brk id="59" max="1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0">
    <tabColor rgb="FFFFFF00"/>
    <pageSetUpPr fitToPage="1"/>
  </sheetPr>
  <dimension ref="B2:J38"/>
  <sheetViews>
    <sheetView zoomScale="80" zoomScaleNormal="8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2" width="11.85546875" style="279" customWidth="1"/>
    <col min="3" max="3" width="11.85546875" style="284" customWidth="1"/>
    <col min="4" max="4" width="28" style="280" customWidth="1"/>
    <col min="5" max="5" width="32.85546875" style="280" customWidth="1"/>
    <col min="6" max="6" width="9.140625" style="280"/>
    <col min="7" max="8" width="44.28515625" style="280" customWidth="1"/>
    <col min="9" max="9" width="40.7109375" style="280" customWidth="1"/>
    <col min="10" max="10" width="10.7109375" style="279" customWidth="1"/>
    <col min="11" max="16384" width="9.140625" style="279"/>
  </cols>
  <sheetData>
    <row r="2" spans="2:10" ht="48" customHeight="1" x14ac:dyDescent="0.25">
      <c r="B2" s="837" t="s">
        <v>3067</v>
      </c>
      <c r="C2" s="837"/>
      <c r="D2" s="837"/>
      <c r="E2" s="837"/>
      <c r="F2" s="837"/>
      <c r="G2" s="837"/>
      <c r="H2" s="837"/>
      <c r="I2" s="837"/>
      <c r="J2" s="837"/>
    </row>
    <row r="3" spans="2:10" ht="32.25" customHeight="1" x14ac:dyDescent="0.25">
      <c r="B3" s="282" t="s">
        <v>1209</v>
      </c>
      <c r="C3" s="282" t="s">
        <v>1210</v>
      </c>
      <c r="D3" s="282" t="s">
        <v>1211</v>
      </c>
      <c r="E3" s="282" t="s">
        <v>986</v>
      </c>
      <c r="F3" s="300" t="s">
        <v>1212</v>
      </c>
      <c r="G3" s="282" t="s">
        <v>1213</v>
      </c>
      <c r="H3" s="642" t="s">
        <v>1375</v>
      </c>
      <c r="I3" s="282" t="s">
        <v>1214</v>
      </c>
      <c r="J3" s="282" t="s">
        <v>1145</v>
      </c>
    </row>
    <row r="4" spans="2:10" ht="30" customHeight="1" x14ac:dyDescent="0.25">
      <c r="B4" s="289" t="s">
        <v>3068</v>
      </c>
      <c r="C4" s="289" t="s">
        <v>2849</v>
      </c>
      <c r="D4" s="290" t="s">
        <v>2797</v>
      </c>
      <c r="E4" s="290" t="s">
        <v>1666</v>
      </c>
      <c r="F4" s="289" t="s">
        <v>895</v>
      </c>
      <c r="G4" s="290" t="s">
        <v>2850</v>
      </c>
      <c r="H4" s="290"/>
      <c r="I4" s="373" t="s">
        <v>2851</v>
      </c>
      <c r="J4" s="711" t="s">
        <v>888</v>
      </c>
    </row>
    <row r="5" spans="2:10" ht="30" customHeight="1" x14ac:dyDescent="0.25">
      <c r="B5" s="289" t="s">
        <v>3069</v>
      </c>
      <c r="C5" s="289" t="s">
        <v>2853</v>
      </c>
      <c r="D5" s="290" t="s">
        <v>2797</v>
      </c>
      <c r="E5" s="290" t="s">
        <v>1666</v>
      </c>
      <c r="F5" s="289" t="s">
        <v>895</v>
      </c>
      <c r="G5" s="290" t="s">
        <v>2850</v>
      </c>
      <c r="H5" s="290"/>
      <c r="I5" s="373" t="s">
        <v>2851</v>
      </c>
      <c r="J5" s="711" t="s">
        <v>888</v>
      </c>
    </row>
    <row r="6" spans="2:10" ht="30" customHeight="1" x14ac:dyDescent="0.25">
      <c r="B6" s="289" t="s">
        <v>3070</v>
      </c>
      <c r="C6" s="289" t="s">
        <v>2855</v>
      </c>
      <c r="D6" s="290" t="s">
        <v>2856</v>
      </c>
      <c r="E6" s="290" t="s">
        <v>3071</v>
      </c>
      <c r="F6" s="289" t="s">
        <v>893</v>
      </c>
      <c r="G6" s="290" t="s">
        <v>3072</v>
      </c>
      <c r="H6" s="290" t="s">
        <v>3073</v>
      </c>
      <c r="I6" s="372"/>
      <c r="J6" s="711" t="s">
        <v>888</v>
      </c>
    </row>
    <row r="7" spans="2:10" ht="30" customHeight="1" x14ac:dyDescent="0.25">
      <c r="B7" s="289" t="s">
        <v>3074</v>
      </c>
      <c r="C7" s="289" t="s">
        <v>2861</v>
      </c>
      <c r="D7" s="290" t="s">
        <v>2862</v>
      </c>
      <c r="E7" s="290" t="s">
        <v>2863</v>
      </c>
      <c r="F7" s="289" t="s">
        <v>895</v>
      </c>
      <c r="G7" s="290" t="s">
        <v>2864</v>
      </c>
      <c r="H7" s="290" t="s">
        <v>2865</v>
      </c>
      <c r="I7" s="373" t="s">
        <v>2866</v>
      </c>
      <c r="J7" s="711" t="s">
        <v>888</v>
      </c>
    </row>
    <row r="8" spans="2:10" ht="30" customHeight="1" x14ac:dyDescent="0.25">
      <c r="B8" s="289" t="s">
        <v>3075</v>
      </c>
      <c r="C8" s="289" t="s">
        <v>2868</v>
      </c>
      <c r="D8" s="290" t="s">
        <v>2869</v>
      </c>
      <c r="E8" s="290" t="s">
        <v>2870</v>
      </c>
      <c r="F8" s="289" t="s">
        <v>895</v>
      </c>
      <c r="G8" s="290" t="s">
        <v>2871</v>
      </c>
      <c r="H8" s="290" t="s">
        <v>2872</v>
      </c>
      <c r="I8" s="372"/>
      <c r="J8" s="711" t="s">
        <v>888</v>
      </c>
    </row>
    <row r="9" spans="2:10" ht="30" customHeight="1" x14ac:dyDescent="0.25">
      <c r="B9" s="289" t="s">
        <v>3076</v>
      </c>
      <c r="C9" s="289" t="s">
        <v>2874</v>
      </c>
      <c r="D9" s="290" t="s">
        <v>2869</v>
      </c>
      <c r="E9" s="290" t="s">
        <v>2875</v>
      </c>
      <c r="F9" s="289" t="s">
        <v>895</v>
      </c>
      <c r="G9" s="290" t="s">
        <v>2871</v>
      </c>
      <c r="H9" s="290" t="s">
        <v>2872</v>
      </c>
      <c r="I9" s="372"/>
      <c r="J9" s="711" t="s">
        <v>888</v>
      </c>
    </row>
    <row r="10" spans="2:10" ht="30" customHeight="1" x14ac:dyDescent="0.25">
      <c r="B10" s="289" t="s">
        <v>3077</v>
      </c>
      <c r="C10" s="289" t="s">
        <v>2877</v>
      </c>
      <c r="D10" s="290" t="s">
        <v>2869</v>
      </c>
      <c r="E10" s="290" t="s">
        <v>2875</v>
      </c>
      <c r="F10" s="289" t="s">
        <v>895</v>
      </c>
      <c r="G10" s="290" t="s">
        <v>2871</v>
      </c>
      <c r="H10" s="290" t="s">
        <v>2872</v>
      </c>
      <c r="I10" s="373" t="s">
        <v>2878</v>
      </c>
      <c r="J10" s="711" t="s">
        <v>891</v>
      </c>
    </row>
    <row r="11" spans="2:10" ht="30" customHeight="1" x14ac:dyDescent="0.25">
      <c r="B11" s="289" t="s">
        <v>3078</v>
      </c>
      <c r="C11" s="289" t="s">
        <v>2880</v>
      </c>
      <c r="D11" s="290" t="s">
        <v>2881</v>
      </c>
      <c r="E11" s="290" t="s">
        <v>2875</v>
      </c>
      <c r="F11" s="289" t="s">
        <v>895</v>
      </c>
      <c r="G11" s="290" t="s">
        <v>2882</v>
      </c>
      <c r="H11" s="290" t="s">
        <v>2883</v>
      </c>
      <c r="I11" s="372"/>
      <c r="J11" s="711" t="s">
        <v>888</v>
      </c>
    </row>
    <row r="12" spans="2:10" ht="30" customHeight="1" x14ac:dyDescent="0.25">
      <c r="B12" s="289" t="s">
        <v>3079</v>
      </c>
      <c r="C12" s="289" t="s">
        <v>2885</v>
      </c>
      <c r="D12" s="290" t="s">
        <v>2881</v>
      </c>
      <c r="E12" s="290" t="s">
        <v>2875</v>
      </c>
      <c r="F12" s="289" t="s">
        <v>895</v>
      </c>
      <c r="G12" s="290" t="s">
        <v>2882</v>
      </c>
      <c r="H12" s="290" t="s">
        <v>2883</v>
      </c>
      <c r="I12" s="372"/>
      <c r="J12" s="711" t="s">
        <v>888</v>
      </c>
    </row>
    <row r="13" spans="2:10" ht="30" customHeight="1" x14ac:dyDescent="0.25">
      <c r="B13" s="289" t="s">
        <v>3080</v>
      </c>
      <c r="C13" s="289" t="s">
        <v>2887</v>
      </c>
      <c r="D13" s="290" t="s">
        <v>2881</v>
      </c>
      <c r="E13" s="290" t="s">
        <v>2875</v>
      </c>
      <c r="F13" s="289" t="s">
        <v>895</v>
      </c>
      <c r="G13" s="290" t="s">
        <v>2882</v>
      </c>
      <c r="H13" s="290" t="s">
        <v>2883</v>
      </c>
      <c r="I13" s="373" t="s">
        <v>2878</v>
      </c>
      <c r="J13" s="711" t="s">
        <v>891</v>
      </c>
    </row>
    <row r="14" spans="2:10" ht="39.950000000000003" customHeight="1" x14ac:dyDescent="0.25">
      <c r="B14" s="289" t="s">
        <v>3081</v>
      </c>
      <c r="C14" s="289" t="s">
        <v>2889</v>
      </c>
      <c r="D14" s="290" t="s">
        <v>2890</v>
      </c>
      <c r="E14" s="290" t="s">
        <v>2891</v>
      </c>
      <c r="F14" s="289" t="s">
        <v>895</v>
      </c>
      <c r="G14" s="290" t="s">
        <v>2892</v>
      </c>
      <c r="H14" s="290" t="s">
        <v>2893</v>
      </c>
      <c r="I14" s="372"/>
      <c r="J14" s="711" t="s">
        <v>888</v>
      </c>
    </row>
    <row r="15" spans="2:10" ht="39.950000000000003" customHeight="1" x14ac:dyDescent="0.25">
      <c r="B15" s="289" t="s">
        <v>3082</v>
      </c>
      <c r="C15" s="289" t="s">
        <v>2895</v>
      </c>
      <c r="D15" s="290" t="s">
        <v>2890</v>
      </c>
      <c r="E15" s="290" t="s">
        <v>2891</v>
      </c>
      <c r="F15" s="289" t="s">
        <v>895</v>
      </c>
      <c r="G15" s="290" t="s">
        <v>2892</v>
      </c>
      <c r="H15" s="290" t="s">
        <v>2893</v>
      </c>
      <c r="I15" s="372"/>
      <c r="J15" s="711" t="s">
        <v>888</v>
      </c>
    </row>
    <row r="16" spans="2:10" ht="30" customHeight="1" x14ac:dyDescent="0.25">
      <c r="B16" s="289" t="s">
        <v>3083</v>
      </c>
      <c r="C16" s="289" t="s">
        <v>2897</v>
      </c>
      <c r="D16" s="290" t="s">
        <v>2890</v>
      </c>
      <c r="E16" s="290" t="s">
        <v>2891</v>
      </c>
      <c r="F16" s="289" t="s">
        <v>895</v>
      </c>
      <c r="G16" s="290" t="s">
        <v>2892</v>
      </c>
      <c r="H16" s="290" t="s">
        <v>2893</v>
      </c>
      <c r="I16" s="373" t="s">
        <v>2878</v>
      </c>
      <c r="J16" s="711" t="s">
        <v>891</v>
      </c>
    </row>
    <row r="17" spans="2:10" ht="50.1" customHeight="1" x14ac:dyDescent="0.25">
      <c r="B17" s="289" t="s">
        <v>3084</v>
      </c>
      <c r="C17" s="289" t="s">
        <v>2899</v>
      </c>
      <c r="D17" s="290" t="s">
        <v>2900</v>
      </c>
      <c r="E17" s="290" t="s">
        <v>2901</v>
      </c>
      <c r="F17" s="289" t="s">
        <v>895</v>
      </c>
      <c r="G17" s="290" t="s">
        <v>2902</v>
      </c>
      <c r="H17" s="290" t="s">
        <v>2903</v>
      </c>
      <c r="I17" s="372"/>
      <c r="J17" s="711" t="s">
        <v>888</v>
      </c>
    </row>
    <row r="18" spans="2:10" ht="50.1" customHeight="1" x14ac:dyDescent="0.25">
      <c r="B18" s="289" t="s">
        <v>3085</v>
      </c>
      <c r="C18" s="289" t="s">
        <v>2905</v>
      </c>
      <c r="D18" s="290" t="s">
        <v>2900</v>
      </c>
      <c r="E18" s="290" t="s">
        <v>2901</v>
      </c>
      <c r="F18" s="289" t="s">
        <v>895</v>
      </c>
      <c r="G18" s="290" t="s">
        <v>2902</v>
      </c>
      <c r="H18" s="290" t="s">
        <v>2903</v>
      </c>
      <c r="I18" s="372"/>
      <c r="J18" s="711" t="s">
        <v>888</v>
      </c>
    </row>
    <row r="19" spans="2:10" ht="40.5" customHeight="1" x14ac:dyDescent="0.25">
      <c r="B19" s="289" t="s">
        <v>3086</v>
      </c>
      <c r="C19" s="289" t="s">
        <v>2907</v>
      </c>
      <c r="D19" s="290" t="s">
        <v>2900</v>
      </c>
      <c r="E19" s="290" t="s">
        <v>2901</v>
      </c>
      <c r="F19" s="289" t="s">
        <v>895</v>
      </c>
      <c r="G19" s="290" t="s">
        <v>2902</v>
      </c>
      <c r="H19" s="290" t="s">
        <v>2903</v>
      </c>
      <c r="I19" s="373" t="s">
        <v>2878</v>
      </c>
      <c r="J19" s="711" t="s">
        <v>891</v>
      </c>
    </row>
    <row r="20" spans="2:10" ht="50.1" customHeight="1" x14ac:dyDescent="0.25">
      <c r="B20" s="289" t="s">
        <v>3087</v>
      </c>
      <c r="C20" s="289" t="s">
        <v>2899</v>
      </c>
      <c r="D20" s="290" t="s">
        <v>2900</v>
      </c>
      <c r="E20" s="290" t="s">
        <v>2909</v>
      </c>
      <c r="F20" s="289" t="s">
        <v>895</v>
      </c>
      <c r="G20" s="290" t="s">
        <v>2910</v>
      </c>
      <c r="H20" s="290" t="s">
        <v>2911</v>
      </c>
      <c r="I20" s="373" t="s">
        <v>3088</v>
      </c>
      <c r="J20" s="711" t="s">
        <v>888</v>
      </c>
    </row>
    <row r="21" spans="2:10" ht="50.1" customHeight="1" x14ac:dyDescent="0.25">
      <c r="B21" s="289" t="s">
        <v>3089</v>
      </c>
      <c r="C21" s="289" t="s">
        <v>2905</v>
      </c>
      <c r="D21" s="290" t="s">
        <v>2900</v>
      </c>
      <c r="E21" s="290" t="s">
        <v>2909</v>
      </c>
      <c r="F21" s="289" t="s">
        <v>895</v>
      </c>
      <c r="G21" s="290" t="s">
        <v>2910</v>
      </c>
      <c r="H21" s="290" t="s">
        <v>2911</v>
      </c>
      <c r="I21" s="373" t="s">
        <v>3088</v>
      </c>
      <c r="J21" s="711" t="s">
        <v>888</v>
      </c>
    </row>
    <row r="22" spans="2:10" ht="50.1" customHeight="1" x14ac:dyDescent="0.25">
      <c r="B22" s="289" t="s">
        <v>3090</v>
      </c>
      <c r="C22" s="289" t="s">
        <v>2907</v>
      </c>
      <c r="D22" s="290" t="s">
        <v>2900</v>
      </c>
      <c r="E22" s="290" t="s">
        <v>3091</v>
      </c>
      <c r="F22" s="289" t="s">
        <v>895</v>
      </c>
      <c r="G22" s="290" t="s">
        <v>3092</v>
      </c>
      <c r="H22" s="290" t="s">
        <v>2922</v>
      </c>
      <c r="I22" s="373" t="s">
        <v>2878</v>
      </c>
      <c r="J22" s="711" t="s">
        <v>3093</v>
      </c>
    </row>
    <row r="23" spans="2:10" ht="30" customHeight="1" x14ac:dyDescent="0.25">
      <c r="B23" s="289" t="s">
        <v>3094</v>
      </c>
      <c r="C23" s="289" t="s">
        <v>2907</v>
      </c>
      <c r="D23" s="290" t="s">
        <v>2900</v>
      </c>
      <c r="E23" s="290" t="s">
        <v>2916</v>
      </c>
      <c r="F23" s="289" t="s">
        <v>893</v>
      </c>
      <c r="G23" s="290" t="s">
        <v>2917</v>
      </c>
      <c r="H23" s="290" t="s">
        <v>2918</v>
      </c>
      <c r="I23" s="373"/>
      <c r="J23" s="711" t="s">
        <v>888</v>
      </c>
    </row>
    <row r="24" spans="2:10" ht="61.5" customHeight="1" x14ac:dyDescent="0.25">
      <c r="B24" s="289" t="s">
        <v>3095</v>
      </c>
      <c r="C24" s="289" t="s">
        <v>2688</v>
      </c>
      <c r="D24" s="290" t="s">
        <v>2924</v>
      </c>
      <c r="E24" s="290" t="s">
        <v>2925</v>
      </c>
      <c r="F24" s="289" t="s">
        <v>895</v>
      </c>
      <c r="G24" s="290" t="str">
        <f t="shared" ref="G24:G38" si="0">D24&amp;" "&amp;REPLACE(E24,1,6,"should normally")&amp;". Outside of this threshold implies there is a negative dependence at the "&amp;LEFT(D24,4)&amp;" precentile"</f>
        <v>50th Joint Quantile Exceedance Probability should normally be between 50% AND 25%. Outside of this threshold implies there is a negative dependence at the 50th precentile</v>
      </c>
      <c r="H24" s="290"/>
      <c r="I24" s="373" t="s">
        <v>2926</v>
      </c>
      <c r="J24" s="711" t="s">
        <v>890</v>
      </c>
    </row>
    <row r="25" spans="2:10" ht="50.1" customHeight="1" x14ac:dyDescent="0.25">
      <c r="B25" s="289" t="s">
        <v>3096</v>
      </c>
      <c r="C25" s="289" t="s">
        <v>2928</v>
      </c>
      <c r="D25" s="290" t="s">
        <v>2929</v>
      </c>
      <c r="E25" s="290" t="s">
        <v>2930</v>
      </c>
      <c r="F25" s="289" t="s">
        <v>895</v>
      </c>
      <c r="G25" s="290" t="str">
        <f t="shared" si="0"/>
        <v>75th Joint Quantile Exceedance Probability should normally be between 25% AND  6.25%. Outside of this threshold implies there is a negative dependence at the 75th precentile</v>
      </c>
      <c r="H25" s="290"/>
      <c r="I25" s="373" t="s">
        <v>2926</v>
      </c>
      <c r="J25" s="711" t="s">
        <v>890</v>
      </c>
    </row>
    <row r="26" spans="2:10" ht="50.1" customHeight="1" x14ac:dyDescent="0.25">
      <c r="B26" s="289" t="s">
        <v>3097</v>
      </c>
      <c r="C26" s="289" t="s">
        <v>2723</v>
      </c>
      <c r="D26" s="290" t="s">
        <v>2932</v>
      </c>
      <c r="E26" s="290" t="s">
        <v>2933</v>
      </c>
      <c r="F26" s="289" t="s">
        <v>895</v>
      </c>
      <c r="G26" s="290" t="str">
        <f t="shared" si="0"/>
        <v>90th Joint Quantile Exceedance Probability should normally be between 10% AND  1%. Outside of this threshold implies there is a negative dependence at the 90th precentile</v>
      </c>
      <c r="H26" s="290"/>
      <c r="I26" s="373" t="s">
        <v>2926</v>
      </c>
      <c r="J26" s="711" t="s">
        <v>890</v>
      </c>
    </row>
    <row r="27" spans="2:10" ht="50.1" customHeight="1" x14ac:dyDescent="0.25">
      <c r="B27" s="289" t="s">
        <v>3098</v>
      </c>
      <c r="C27" s="289" t="s">
        <v>2935</v>
      </c>
      <c r="D27" s="290" t="s">
        <v>2936</v>
      </c>
      <c r="E27" s="290" t="s">
        <v>2937</v>
      </c>
      <c r="F27" s="289" t="s">
        <v>895</v>
      </c>
      <c r="G27" s="290" t="str">
        <f t="shared" si="0"/>
        <v>95th Joint Quantile Exceedance Probability should normally be between 5% AND  0.25%. Outside of this threshold implies there is a negative dependence at the 95th precentile</v>
      </c>
      <c r="H27" s="290"/>
      <c r="I27" s="373" t="s">
        <v>2926</v>
      </c>
      <c r="J27" s="711" t="s">
        <v>890</v>
      </c>
    </row>
    <row r="28" spans="2:10" ht="50.1" customHeight="1" x14ac:dyDescent="0.25">
      <c r="B28" s="289" t="s">
        <v>3099</v>
      </c>
      <c r="C28" s="289" t="s">
        <v>2939</v>
      </c>
      <c r="D28" s="290" t="s">
        <v>2940</v>
      </c>
      <c r="E28" s="290" t="s">
        <v>2941</v>
      </c>
      <c r="F28" s="289" t="s">
        <v>895</v>
      </c>
      <c r="G28" s="290" t="str">
        <f t="shared" si="0"/>
        <v>99.5th Joint Quantile Exceedance Probability should normally be between 0.5% AND  0.0025%. Outside of this threshold implies there is a negative dependence at the 99.5 precentile</v>
      </c>
      <c r="H28" s="290"/>
      <c r="I28" s="373" t="s">
        <v>2926</v>
      </c>
      <c r="J28" s="711" t="s">
        <v>890</v>
      </c>
    </row>
    <row r="29" spans="2:10" ht="50.1" customHeight="1" x14ac:dyDescent="0.25">
      <c r="B29" s="289" t="s">
        <v>3100</v>
      </c>
      <c r="C29" s="289" t="s">
        <v>2943</v>
      </c>
      <c r="D29" s="290" t="s">
        <v>2924</v>
      </c>
      <c r="E29" s="290" t="s">
        <v>2944</v>
      </c>
      <c r="F29" s="289" t="s">
        <v>895</v>
      </c>
      <c r="G29" s="290" t="str">
        <f>C29&amp;" "&amp;REPLACE(E29,1,6,"should normally")&amp;". Outside of this threshold implies there is a negative dependence at the "&amp;LEFT(C29,4)&amp;" precentile"</f>
        <v>O1 should normally be between 50% AND  25%. Outside of this threshold implies there is a negative dependence at the O1 precentile</v>
      </c>
      <c r="H29" s="290"/>
      <c r="I29" s="373" t="s">
        <v>2926</v>
      </c>
      <c r="J29" s="711" t="s">
        <v>890</v>
      </c>
    </row>
    <row r="30" spans="2:10" ht="50.1" customHeight="1" x14ac:dyDescent="0.25">
      <c r="B30" s="289" t="s">
        <v>3101</v>
      </c>
      <c r="C30" s="289" t="s">
        <v>2946</v>
      </c>
      <c r="D30" s="290" t="s">
        <v>2929</v>
      </c>
      <c r="E30" s="290" t="s">
        <v>2930</v>
      </c>
      <c r="F30" s="289" t="s">
        <v>895</v>
      </c>
      <c r="G30" s="290" t="str">
        <f t="shared" si="0"/>
        <v>75th Joint Quantile Exceedance Probability should normally be between 25% AND  6.25%. Outside of this threshold implies there is a negative dependence at the 75th precentile</v>
      </c>
      <c r="H30" s="290"/>
      <c r="I30" s="373" t="s">
        <v>2926</v>
      </c>
      <c r="J30" s="711" t="s">
        <v>890</v>
      </c>
    </row>
    <row r="31" spans="2:10" ht="50.1" customHeight="1" x14ac:dyDescent="0.25">
      <c r="B31" s="289" t="s">
        <v>3102</v>
      </c>
      <c r="C31" s="289" t="s">
        <v>2948</v>
      </c>
      <c r="D31" s="290" t="s">
        <v>2932</v>
      </c>
      <c r="E31" s="290" t="s">
        <v>2933</v>
      </c>
      <c r="F31" s="289" t="s">
        <v>895</v>
      </c>
      <c r="G31" s="290" t="str">
        <f t="shared" si="0"/>
        <v>90th Joint Quantile Exceedance Probability should normally be between 10% AND  1%. Outside of this threshold implies there is a negative dependence at the 90th precentile</v>
      </c>
      <c r="H31" s="290"/>
      <c r="I31" s="373" t="s">
        <v>2926</v>
      </c>
      <c r="J31" s="711" t="s">
        <v>890</v>
      </c>
    </row>
    <row r="32" spans="2:10" ht="50.1" customHeight="1" x14ac:dyDescent="0.25">
      <c r="B32" s="289" t="s">
        <v>3103</v>
      </c>
      <c r="C32" s="289" t="s">
        <v>2950</v>
      </c>
      <c r="D32" s="290" t="s">
        <v>2936</v>
      </c>
      <c r="E32" s="290" t="s">
        <v>2937</v>
      </c>
      <c r="F32" s="289" t="s">
        <v>895</v>
      </c>
      <c r="G32" s="290" t="str">
        <f t="shared" si="0"/>
        <v>95th Joint Quantile Exceedance Probability should normally be between 5% AND  0.25%. Outside of this threshold implies there is a negative dependence at the 95th precentile</v>
      </c>
      <c r="H32" s="290"/>
      <c r="I32" s="373" t="s">
        <v>2926</v>
      </c>
      <c r="J32" s="711" t="s">
        <v>890</v>
      </c>
    </row>
    <row r="33" spans="2:10" ht="50.1" customHeight="1" x14ac:dyDescent="0.25">
      <c r="B33" s="289" t="s">
        <v>3104</v>
      </c>
      <c r="C33" s="289" t="s">
        <v>2952</v>
      </c>
      <c r="D33" s="290" t="s">
        <v>2940</v>
      </c>
      <c r="E33" s="290" t="s">
        <v>2941</v>
      </c>
      <c r="F33" s="289" t="s">
        <v>895</v>
      </c>
      <c r="G33" s="290" t="str">
        <f t="shared" si="0"/>
        <v>99.5th Joint Quantile Exceedance Probability should normally be between 0.5% AND  0.0025%. Outside of this threshold implies there is a negative dependence at the 99.5 precentile</v>
      </c>
      <c r="H33" s="290"/>
      <c r="I33" s="373" t="s">
        <v>2926</v>
      </c>
      <c r="J33" s="711" t="s">
        <v>890</v>
      </c>
    </row>
    <row r="34" spans="2:10" ht="50.1" customHeight="1" x14ac:dyDescent="0.25">
      <c r="B34" s="289" t="s">
        <v>3105</v>
      </c>
      <c r="C34" s="289" t="s">
        <v>1001</v>
      </c>
      <c r="D34" s="290" t="s">
        <v>2924</v>
      </c>
      <c r="E34" s="290" t="s">
        <v>2944</v>
      </c>
      <c r="F34" s="289" t="s">
        <v>895</v>
      </c>
      <c r="G34" s="290" t="str">
        <f t="shared" si="0"/>
        <v>50th Joint Quantile Exceedance Probability should normally be between 50% AND  25%. Outside of this threshold implies there is a negative dependence at the 50th precentile</v>
      </c>
      <c r="H34" s="290"/>
      <c r="I34" s="373" t="s">
        <v>2926</v>
      </c>
      <c r="J34" s="711" t="s">
        <v>890</v>
      </c>
    </row>
    <row r="35" spans="2:10" ht="51" x14ac:dyDescent="0.25">
      <c r="B35" s="289" t="s">
        <v>3106</v>
      </c>
      <c r="C35" s="289" t="s">
        <v>2955</v>
      </c>
      <c r="D35" s="290" t="s">
        <v>2929</v>
      </c>
      <c r="E35" s="290" t="s">
        <v>2930</v>
      </c>
      <c r="F35" s="289" t="s">
        <v>895</v>
      </c>
      <c r="G35" s="290" t="str">
        <f t="shared" si="0"/>
        <v>75th Joint Quantile Exceedance Probability should normally be between 25% AND  6.25%. Outside of this threshold implies there is a negative dependence at the 75th precentile</v>
      </c>
      <c r="H35" s="290"/>
      <c r="I35" s="373" t="s">
        <v>2926</v>
      </c>
      <c r="J35" s="711" t="s">
        <v>890</v>
      </c>
    </row>
    <row r="36" spans="2:10" ht="51" x14ac:dyDescent="0.25">
      <c r="B36" s="289" t="s">
        <v>3107</v>
      </c>
      <c r="C36" s="289" t="s">
        <v>2957</v>
      </c>
      <c r="D36" s="290" t="s">
        <v>2932</v>
      </c>
      <c r="E36" s="290" t="s">
        <v>2933</v>
      </c>
      <c r="F36" s="289" t="s">
        <v>895</v>
      </c>
      <c r="G36" s="290" t="str">
        <f t="shared" si="0"/>
        <v>90th Joint Quantile Exceedance Probability should normally be between 10% AND  1%. Outside of this threshold implies there is a negative dependence at the 90th precentile</v>
      </c>
      <c r="H36" s="290"/>
      <c r="I36" s="373" t="s">
        <v>2926</v>
      </c>
      <c r="J36" s="711" t="s">
        <v>890</v>
      </c>
    </row>
    <row r="37" spans="2:10" ht="51" x14ac:dyDescent="0.25">
      <c r="B37" s="289" t="s">
        <v>3108</v>
      </c>
      <c r="C37" s="289" t="s">
        <v>2959</v>
      </c>
      <c r="D37" s="290" t="s">
        <v>2936</v>
      </c>
      <c r="E37" s="290" t="s">
        <v>2937</v>
      </c>
      <c r="F37" s="289" t="s">
        <v>895</v>
      </c>
      <c r="G37" s="290" t="str">
        <f t="shared" si="0"/>
        <v>95th Joint Quantile Exceedance Probability should normally be between 5% AND  0.25%. Outside of this threshold implies there is a negative dependence at the 95th precentile</v>
      </c>
      <c r="H37" s="290"/>
      <c r="I37" s="373" t="s">
        <v>2926</v>
      </c>
      <c r="J37" s="711" t="s">
        <v>890</v>
      </c>
    </row>
    <row r="38" spans="2:10" ht="51" x14ac:dyDescent="0.25">
      <c r="B38" s="289" t="s">
        <v>3109</v>
      </c>
      <c r="C38" s="289" t="s">
        <v>2961</v>
      </c>
      <c r="D38" s="290" t="s">
        <v>2940</v>
      </c>
      <c r="E38" s="290" t="s">
        <v>2941</v>
      </c>
      <c r="F38" s="289" t="s">
        <v>895</v>
      </c>
      <c r="G38" s="290" t="str">
        <f t="shared" si="0"/>
        <v>99.5th Joint Quantile Exceedance Probability should normally be between 0.5% AND  0.0025%. Outside of this threshold implies there is a negative dependence at the 99.5 precentile</v>
      </c>
      <c r="H38" s="290"/>
      <c r="I38" s="373" t="s">
        <v>2926</v>
      </c>
      <c r="J38" s="711" t="s">
        <v>890</v>
      </c>
    </row>
  </sheetData>
  <sortState xmlns:xlrd2="http://schemas.microsoft.com/office/spreadsheetml/2017/richdata2" ref="C4:I38">
    <sortCondition ref="C32"/>
  </sortState>
  <mergeCells count="1">
    <mergeCell ref="B2:J2"/>
  </mergeCells>
  <conditionalFormatting sqref="B25:I38 B4 B20 B6:G6 B11 B8 B14 B23 B7:D7 F7:G7 D14:G15 D18:G18 B17:G17 F20:F21 D20:D21 D11:G12 D4:G5 I8:I21 I4:I6 B24:G24 I24 D8:F10">
    <cfRule type="expression" dxfId="592" priority="136">
      <formula>OR($J4="New",$J4="Updated")</formula>
    </cfRule>
  </conditionalFormatting>
  <conditionalFormatting sqref="F4 F24:F38 F6:F8 F11 F14 F17 F20">
    <cfRule type="cellIs" dxfId="591" priority="132" stopIfTrue="1" operator="equal">
      <formula>"Validation"</formula>
    </cfRule>
    <cfRule type="cellIs" dxfId="590" priority="133" operator="equal">
      <formula>"Pre-populated"</formula>
    </cfRule>
  </conditionalFormatting>
  <conditionalFormatting sqref="J6:J8 J4 J11 J14 J17 J20 J23:J38">
    <cfRule type="cellIs" dxfId="589" priority="134" operator="equal">
      <formula>"Updated"</formula>
    </cfRule>
    <cfRule type="cellIs" dxfId="588" priority="135" operator="equal">
      <formula>"New"</formula>
    </cfRule>
  </conditionalFormatting>
  <conditionalFormatting sqref="C23:G23">
    <cfRule type="expression" dxfId="587" priority="128">
      <formula>OR($J23="New",$J23="Updated")</formula>
    </cfRule>
  </conditionalFormatting>
  <conditionalFormatting sqref="F23">
    <cfRule type="cellIs" dxfId="586" priority="126" stopIfTrue="1" operator="equal">
      <formula>"Validation"</formula>
    </cfRule>
    <cfRule type="cellIs" dxfId="585" priority="127" operator="equal">
      <formula>"Pre-populated"</formula>
    </cfRule>
  </conditionalFormatting>
  <conditionalFormatting sqref="I23">
    <cfRule type="expression" dxfId="584" priority="125">
      <formula>OR($J23="New",$J23="Updated")</formula>
    </cfRule>
  </conditionalFormatting>
  <conditionalFormatting sqref="E20">
    <cfRule type="expression" dxfId="583" priority="124">
      <formula>OR($J20="New",$J20="Updated")</formula>
    </cfRule>
  </conditionalFormatting>
  <conditionalFormatting sqref="G20">
    <cfRule type="expression" dxfId="582" priority="123">
      <formula>OR($J20="New",$J20="Updated")</formula>
    </cfRule>
  </conditionalFormatting>
  <conditionalFormatting sqref="B5">
    <cfRule type="expression" dxfId="581" priority="122">
      <formula>OR($J5="New",$J5="Updated")</formula>
    </cfRule>
  </conditionalFormatting>
  <conditionalFormatting sqref="F5">
    <cfRule type="cellIs" dxfId="580" priority="118" stopIfTrue="1" operator="equal">
      <formula>"Validation"</formula>
    </cfRule>
    <cfRule type="cellIs" dxfId="579" priority="119" operator="equal">
      <formula>"Pre-populated"</formula>
    </cfRule>
  </conditionalFormatting>
  <conditionalFormatting sqref="J5">
    <cfRule type="cellIs" dxfId="578" priority="116" operator="equal">
      <formula>"Updated"</formula>
    </cfRule>
    <cfRule type="cellIs" dxfId="577" priority="117" operator="equal">
      <formula>"New"</formula>
    </cfRule>
  </conditionalFormatting>
  <conditionalFormatting sqref="J15">
    <cfRule type="cellIs" dxfId="576" priority="97" operator="equal">
      <formula>"Updated"</formula>
    </cfRule>
    <cfRule type="cellIs" dxfId="575" priority="98" operator="equal">
      <formula>"New"</formula>
    </cfRule>
  </conditionalFormatting>
  <conditionalFormatting sqref="C5">
    <cfRule type="expression" dxfId="574" priority="114">
      <formula>OR($J5="New",$J5="Updated")</formula>
    </cfRule>
  </conditionalFormatting>
  <conditionalFormatting sqref="C9">
    <cfRule type="expression" dxfId="573" priority="107">
      <formula>OR($J9="New",$J9="Updated")</formula>
    </cfRule>
  </conditionalFormatting>
  <conditionalFormatting sqref="C4">
    <cfRule type="expression" dxfId="572" priority="115">
      <formula>OR($J4="New",$J4="Updated")</formula>
    </cfRule>
  </conditionalFormatting>
  <conditionalFormatting sqref="C12">
    <cfRule type="expression" dxfId="571" priority="100">
      <formula>OR($J12="New",$J12="Updated")</formula>
    </cfRule>
  </conditionalFormatting>
  <conditionalFormatting sqref="B9">
    <cfRule type="expression" dxfId="570" priority="113">
      <formula>OR($J9="New",$J9="Updated")</formula>
    </cfRule>
  </conditionalFormatting>
  <conditionalFormatting sqref="F9">
    <cfRule type="cellIs" dxfId="569" priority="109" stopIfTrue="1" operator="equal">
      <formula>"Validation"</formula>
    </cfRule>
    <cfRule type="cellIs" dxfId="568" priority="110" operator="equal">
      <formula>"Pre-populated"</formula>
    </cfRule>
  </conditionalFormatting>
  <conditionalFormatting sqref="J9">
    <cfRule type="cellIs" dxfId="567" priority="111" operator="equal">
      <formula>"Updated"</formula>
    </cfRule>
    <cfRule type="cellIs" dxfId="566" priority="112" operator="equal">
      <formula>"New"</formula>
    </cfRule>
  </conditionalFormatting>
  <conditionalFormatting sqref="C18">
    <cfRule type="expression" dxfId="565" priority="87">
      <formula>OR($J18="New",$J18="Updated")</formula>
    </cfRule>
  </conditionalFormatting>
  <conditionalFormatting sqref="C20">
    <cfRule type="expression" dxfId="564" priority="79">
      <formula>OR($J20="New",$J20="Updated")</formula>
    </cfRule>
  </conditionalFormatting>
  <conditionalFormatting sqref="C21">
    <cfRule type="expression" dxfId="563" priority="71">
      <formula>OR($J21="New",$J21="Updated")</formula>
    </cfRule>
  </conditionalFormatting>
  <conditionalFormatting sqref="C8">
    <cfRule type="expression" dxfId="562" priority="108">
      <formula>OR($J8="New",$J8="Updated")</formula>
    </cfRule>
  </conditionalFormatting>
  <conditionalFormatting sqref="B12">
    <cfRule type="expression" dxfId="561" priority="106">
      <formula>OR($J12="New",$J12="Updated")</formula>
    </cfRule>
  </conditionalFormatting>
  <conditionalFormatting sqref="F12">
    <cfRule type="cellIs" dxfId="560" priority="102" stopIfTrue="1" operator="equal">
      <formula>"Validation"</formula>
    </cfRule>
    <cfRule type="cellIs" dxfId="559" priority="103" operator="equal">
      <formula>"Pre-populated"</formula>
    </cfRule>
  </conditionalFormatting>
  <conditionalFormatting sqref="J12">
    <cfRule type="cellIs" dxfId="558" priority="104" operator="equal">
      <formula>"Updated"</formula>
    </cfRule>
    <cfRule type="cellIs" dxfId="557" priority="105" operator="equal">
      <formula>"New"</formula>
    </cfRule>
  </conditionalFormatting>
  <conditionalFormatting sqref="C11">
    <cfRule type="expression" dxfId="556" priority="101">
      <formula>OR($J11="New",$J11="Updated")</formula>
    </cfRule>
  </conditionalFormatting>
  <conditionalFormatting sqref="F15">
    <cfRule type="cellIs" dxfId="555" priority="95" stopIfTrue="1" operator="equal">
      <formula>"Validation"</formula>
    </cfRule>
    <cfRule type="cellIs" dxfId="554" priority="96" operator="equal">
      <formula>"Pre-populated"</formula>
    </cfRule>
  </conditionalFormatting>
  <conditionalFormatting sqref="B15">
    <cfRule type="expression" dxfId="553" priority="99">
      <formula>OR($J15="New",$J15="Updated")</formula>
    </cfRule>
  </conditionalFormatting>
  <conditionalFormatting sqref="B18">
    <cfRule type="expression" dxfId="552" priority="94">
      <formula>OR($J18="New",$J18="Updated")</formula>
    </cfRule>
  </conditionalFormatting>
  <conditionalFormatting sqref="F18">
    <cfRule type="cellIs" dxfId="551" priority="90" stopIfTrue="1" operator="equal">
      <formula>"Validation"</formula>
    </cfRule>
    <cfRule type="cellIs" dxfId="550" priority="91" operator="equal">
      <formula>"Pre-populated"</formula>
    </cfRule>
  </conditionalFormatting>
  <conditionalFormatting sqref="J18">
    <cfRule type="cellIs" dxfId="549" priority="92" operator="equal">
      <formula>"Updated"</formula>
    </cfRule>
    <cfRule type="cellIs" dxfId="548" priority="93" operator="equal">
      <formula>"New"</formula>
    </cfRule>
  </conditionalFormatting>
  <conditionalFormatting sqref="C14">
    <cfRule type="expression" dxfId="547" priority="89">
      <formula>OR($J14="New",$J14="Updated")</formula>
    </cfRule>
  </conditionalFormatting>
  <conditionalFormatting sqref="C15">
    <cfRule type="expression" dxfId="546" priority="88">
      <formula>OR($J15="New",$J15="Updated")</formula>
    </cfRule>
  </conditionalFormatting>
  <conditionalFormatting sqref="G21">
    <cfRule type="expression" dxfId="545" priority="72">
      <formula>OR($J21="New",$J21="Updated")</formula>
    </cfRule>
  </conditionalFormatting>
  <conditionalFormatting sqref="B21">
    <cfRule type="expression" dxfId="544" priority="78">
      <formula>OR($J21="New",$J21="Updated")</formula>
    </cfRule>
  </conditionalFormatting>
  <conditionalFormatting sqref="F21">
    <cfRule type="cellIs" dxfId="543" priority="74" stopIfTrue="1" operator="equal">
      <formula>"Validation"</formula>
    </cfRule>
    <cfRule type="cellIs" dxfId="542" priority="75" operator="equal">
      <formula>"Pre-populated"</formula>
    </cfRule>
  </conditionalFormatting>
  <conditionalFormatting sqref="J21">
    <cfRule type="cellIs" dxfId="541" priority="76" operator="equal">
      <formula>"Updated"</formula>
    </cfRule>
    <cfRule type="cellIs" dxfId="540" priority="77" operator="equal">
      <formula>"New"</formula>
    </cfRule>
  </conditionalFormatting>
  <conditionalFormatting sqref="E21">
    <cfRule type="expression" dxfId="539" priority="73">
      <formula>OR($J21="New",$J21="Updated")</formula>
    </cfRule>
  </conditionalFormatting>
  <conditionalFormatting sqref="C10">
    <cfRule type="expression" dxfId="538" priority="65">
      <formula>OR($J10="New",$J10="Updated")</formula>
    </cfRule>
  </conditionalFormatting>
  <conditionalFormatting sqref="B10">
    <cfRule type="expression" dxfId="537" priority="70">
      <formula>OR($J10="New",$J10="Updated")</formula>
    </cfRule>
  </conditionalFormatting>
  <conditionalFormatting sqref="F10">
    <cfRule type="cellIs" dxfId="536" priority="66" stopIfTrue="1" operator="equal">
      <formula>"Validation"</formula>
    </cfRule>
    <cfRule type="cellIs" dxfId="535" priority="67" operator="equal">
      <formula>"Pre-populated"</formula>
    </cfRule>
  </conditionalFormatting>
  <conditionalFormatting sqref="J10">
    <cfRule type="cellIs" dxfId="534" priority="68" operator="equal">
      <formula>"Updated"</formula>
    </cfRule>
    <cfRule type="cellIs" dxfId="533" priority="69" operator="equal">
      <formula>"New"</formula>
    </cfRule>
  </conditionalFormatting>
  <conditionalFormatting sqref="C13">
    <cfRule type="expression" dxfId="532" priority="55">
      <formula>OR($J13="New",$J13="Updated")</formula>
    </cfRule>
  </conditionalFormatting>
  <conditionalFormatting sqref="B13">
    <cfRule type="expression" dxfId="531" priority="64">
      <formula>OR($J13="New",$J13="Updated")</formula>
    </cfRule>
  </conditionalFormatting>
  <conditionalFormatting sqref="F13">
    <cfRule type="cellIs" dxfId="530" priority="56" stopIfTrue="1" operator="equal">
      <formula>"Validation"</formula>
    </cfRule>
    <cfRule type="cellIs" dxfId="529" priority="57" operator="equal">
      <formula>"Pre-populated"</formula>
    </cfRule>
  </conditionalFormatting>
  <conditionalFormatting sqref="J13">
    <cfRule type="cellIs" dxfId="528" priority="62" operator="equal">
      <formula>"Updated"</formula>
    </cfRule>
    <cfRule type="cellIs" dxfId="527" priority="63" operator="equal">
      <formula>"New"</formula>
    </cfRule>
  </conditionalFormatting>
  <conditionalFormatting sqref="C16">
    <cfRule type="expression" dxfId="526" priority="44">
      <formula>OR($J16="New",$J16="Updated")</formula>
    </cfRule>
  </conditionalFormatting>
  <conditionalFormatting sqref="D13:G13">
    <cfRule type="expression" dxfId="525" priority="58">
      <formula>OR($J13="New",$J13="Updated")</formula>
    </cfRule>
  </conditionalFormatting>
  <conditionalFormatting sqref="F16">
    <cfRule type="cellIs" dxfId="524" priority="45" stopIfTrue="1" operator="equal">
      <formula>"Validation"</formula>
    </cfRule>
    <cfRule type="cellIs" dxfId="523" priority="46" operator="equal">
      <formula>"Pre-populated"</formula>
    </cfRule>
  </conditionalFormatting>
  <conditionalFormatting sqref="B16">
    <cfRule type="expression" dxfId="522" priority="54">
      <formula>OR($J16="New",$J16="Updated")</formula>
    </cfRule>
  </conditionalFormatting>
  <conditionalFormatting sqref="J16">
    <cfRule type="cellIs" dxfId="521" priority="52" operator="equal">
      <formula>"Updated"</formula>
    </cfRule>
    <cfRule type="cellIs" dxfId="520" priority="53" operator="equal">
      <formula>"New"</formula>
    </cfRule>
  </conditionalFormatting>
  <conditionalFormatting sqref="D16:G16">
    <cfRule type="expression" dxfId="519" priority="47">
      <formula>OR($J16="New",$J16="Updated")</formula>
    </cfRule>
  </conditionalFormatting>
  <conditionalFormatting sqref="B19">
    <cfRule type="expression" dxfId="518" priority="43">
      <formula>OR($J19="New",$J19="Updated")</formula>
    </cfRule>
  </conditionalFormatting>
  <conditionalFormatting sqref="J19">
    <cfRule type="cellIs" dxfId="517" priority="41" operator="equal">
      <formula>"Updated"</formula>
    </cfRule>
    <cfRule type="cellIs" dxfId="516" priority="42" operator="equal">
      <formula>"New"</formula>
    </cfRule>
  </conditionalFormatting>
  <conditionalFormatting sqref="C19">
    <cfRule type="expression" dxfId="515" priority="33">
      <formula>OR($J19="New",$J19="Updated")</formula>
    </cfRule>
  </conditionalFormatting>
  <conditionalFormatting sqref="D19:G19">
    <cfRule type="expression" dxfId="514" priority="36">
      <formula>OR($J19="New",$J19="Updated")</formula>
    </cfRule>
  </conditionalFormatting>
  <conditionalFormatting sqref="F19">
    <cfRule type="cellIs" dxfId="513" priority="34" stopIfTrue="1" operator="equal">
      <formula>"Validation"</formula>
    </cfRule>
    <cfRule type="cellIs" dxfId="512" priority="35" operator="equal">
      <formula>"Pre-populated"</formula>
    </cfRule>
  </conditionalFormatting>
  <conditionalFormatting sqref="E7">
    <cfRule type="expression" dxfId="511" priority="32">
      <formula>OR($K7="New",$K7="Updated")</formula>
    </cfRule>
  </conditionalFormatting>
  <conditionalFormatting sqref="I7">
    <cfRule type="expression" dxfId="510" priority="31">
      <formula>OR($K7="New",$K7="Updated")</formula>
    </cfRule>
  </conditionalFormatting>
  <conditionalFormatting sqref="H3">
    <cfRule type="expression" dxfId="509" priority="30">
      <formula>OR($J3="New",$J3="Updated")</formula>
    </cfRule>
  </conditionalFormatting>
  <conditionalFormatting sqref="H5:H6 H14:H20 H23:H24">
    <cfRule type="expression" dxfId="508" priority="29">
      <formula>OR($J5="New",$J5="Updated")</formula>
    </cfRule>
  </conditionalFormatting>
  <conditionalFormatting sqref="H12">
    <cfRule type="expression" dxfId="507" priority="28">
      <formula>OR($J12="New",$J12="Updated")</formula>
    </cfRule>
  </conditionalFormatting>
  <conditionalFormatting sqref="H15">
    <cfRule type="expression" dxfId="506" priority="27">
      <formula>OR($J15="New",$J15="Updated")</formula>
    </cfRule>
  </conditionalFormatting>
  <conditionalFormatting sqref="H18">
    <cfRule type="expression" dxfId="505" priority="26">
      <formula>OR($J18="New",$J18="Updated")</formula>
    </cfRule>
  </conditionalFormatting>
  <conditionalFormatting sqref="H4">
    <cfRule type="expression" dxfId="504" priority="25">
      <formula>OR($J4="New",$J4="Updated")</formula>
    </cfRule>
  </conditionalFormatting>
  <conditionalFormatting sqref="H13">
    <cfRule type="expression" dxfId="503" priority="24">
      <formula>OR($J13="New",$J13="Updated")</formula>
    </cfRule>
  </conditionalFormatting>
  <conditionalFormatting sqref="H16">
    <cfRule type="expression" dxfId="502" priority="23">
      <formula>OR($J16="New",$J16="Updated")</formula>
    </cfRule>
  </conditionalFormatting>
  <conditionalFormatting sqref="H19">
    <cfRule type="expression" dxfId="501" priority="22">
      <formula>OR($J19="New",$J19="Updated")</formula>
    </cfRule>
  </conditionalFormatting>
  <conditionalFormatting sqref="H21">
    <cfRule type="expression" dxfId="500" priority="17">
      <formula>OR($J21="New",$J21="Updated")</formula>
    </cfRule>
  </conditionalFormatting>
  <conditionalFormatting sqref="H7">
    <cfRule type="expression" dxfId="499" priority="21">
      <formula>OR($J7="New",$J7="Updated")</formula>
    </cfRule>
  </conditionalFormatting>
  <conditionalFormatting sqref="H8">
    <cfRule type="expression" dxfId="498" priority="20">
      <formula>OR($J8="New",$J8="Updated")</formula>
    </cfRule>
  </conditionalFormatting>
  <conditionalFormatting sqref="H9:H10">
    <cfRule type="expression" dxfId="497" priority="19">
      <formula>OR($J9="New",$J9="Updated")</formula>
    </cfRule>
  </conditionalFormatting>
  <conditionalFormatting sqref="H11:H20">
    <cfRule type="expression" dxfId="496" priority="18">
      <formula>OR($J11="New",$J11="Updated")</formula>
    </cfRule>
  </conditionalFormatting>
  <conditionalFormatting sqref="H21">
    <cfRule type="expression" dxfId="495" priority="16">
      <formula>OR($J21="New",$J21="Updated")</formula>
    </cfRule>
  </conditionalFormatting>
  <conditionalFormatting sqref="G8">
    <cfRule type="expression" dxfId="494" priority="15">
      <formula>OR($J8="New",$J8="Updated")</formula>
    </cfRule>
  </conditionalFormatting>
  <conditionalFormatting sqref="G9">
    <cfRule type="expression" dxfId="493" priority="14">
      <formula>OR($J9="New",$J9="Updated")</formula>
    </cfRule>
  </conditionalFormatting>
  <conditionalFormatting sqref="G10">
    <cfRule type="expression" dxfId="492" priority="13">
      <formula>OR($J10="New",$J10="Updated")</formula>
    </cfRule>
  </conditionalFormatting>
  <conditionalFormatting sqref="F22 D22">
    <cfRule type="expression" dxfId="491" priority="12">
      <formula>OR($J22="New",$J22="Updated")</formula>
    </cfRule>
  </conditionalFormatting>
  <conditionalFormatting sqref="C22">
    <cfRule type="expression" dxfId="490" priority="4">
      <formula>OR($J22="New",$J22="Updated")</formula>
    </cfRule>
  </conditionalFormatting>
  <conditionalFormatting sqref="G22">
    <cfRule type="expression" dxfId="489" priority="5">
      <formula>OR($J22="New",$J22="Updated")</formula>
    </cfRule>
  </conditionalFormatting>
  <conditionalFormatting sqref="B22">
    <cfRule type="expression" dxfId="488" priority="11">
      <formula>OR($J22="New",$J22="Updated")</formula>
    </cfRule>
  </conditionalFormatting>
  <conditionalFormatting sqref="F22">
    <cfRule type="cellIs" dxfId="487" priority="7" stopIfTrue="1" operator="equal">
      <formula>"Validation"</formula>
    </cfRule>
    <cfRule type="cellIs" dxfId="486" priority="8" operator="equal">
      <formula>"Pre-populated"</formula>
    </cfRule>
  </conditionalFormatting>
  <conditionalFormatting sqref="J22">
    <cfRule type="cellIs" dxfId="485" priority="9" operator="equal">
      <formula>"Updated"</formula>
    </cfRule>
    <cfRule type="cellIs" dxfId="484" priority="10" operator="equal">
      <formula>"New"</formula>
    </cfRule>
  </conditionalFormatting>
  <conditionalFormatting sqref="E22">
    <cfRule type="expression" dxfId="483" priority="6">
      <formula>OR($J22="New",$J22="Updated")</formula>
    </cfRule>
  </conditionalFormatting>
  <conditionalFormatting sqref="H22">
    <cfRule type="expression" dxfId="482" priority="3">
      <formula>OR($J22="New",$J22="Updated")</formula>
    </cfRule>
  </conditionalFormatting>
  <conditionalFormatting sqref="H22">
    <cfRule type="expression" dxfId="481" priority="2">
      <formula>OR($J22="New",$J22="Updated")</formula>
    </cfRule>
  </conditionalFormatting>
  <conditionalFormatting sqref="I22">
    <cfRule type="expression" dxfId="480" priority="1">
      <formula>OR($J22="New",$J22="Updated")</formula>
    </cfRule>
  </conditionalFormatting>
  <pageMargins left="0.70866141732283472" right="0.70866141732283472" top="0.74803149606299213" bottom="0.74803149606299213" header="0.31496062992125984" footer="0.31496062992125984"/>
  <pageSetup paperSize="9" scale="65"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67727D-DFBD-4390-B81D-CBBCD6270D2E}">
          <x14:formula1>
            <xm:f>RS_ValueSource!$E$38:$E$40</xm:f>
          </x14:formula1>
          <xm:sqref>J4:J38</xm:sqref>
        </x14:dataValidation>
        <x14:dataValidation type="list" allowBlank="1" showInputMessage="1" showErrorMessage="1" xr:uid="{21C3AFBC-4040-4DE9-B182-F1D28CFAE999}">
          <x14:formula1>
            <xm:f>RS_ValueSource!$E$41:$E$43</xm:f>
          </x14:formula1>
          <xm:sqref>F4:F38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tabColor rgb="FFFFFF00"/>
    <pageSetUpPr fitToPage="1"/>
  </sheetPr>
  <dimension ref="A1:P133"/>
  <sheetViews>
    <sheetView showGridLines="0" zoomScale="90" zoomScaleNormal="90" workbookViewId="0"/>
  </sheetViews>
  <sheetFormatPr defaultRowHeight="15" x14ac:dyDescent="0.25"/>
  <cols>
    <col min="1" max="1" width="2" style="2" customWidth="1"/>
    <col min="2" max="2" width="4.28515625" style="2" customWidth="1"/>
    <col min="3" max="3" width="35.140625" style="2" customWidth="1"/>
    <col min="4" max="14" width="18" style="2" customWidth="1"/>
  </cols>
  <sheetData>
    <row r="1" spans="1:14" s="15" customFormat="1" ht="16.5" x14ac:dyDescent="0.3">
      <c r="A1" s="3"/>
    </row>
    <row r="2" spans="1:14" s="15" customFormat="1" ht="16.5" x14ac:dyDescent="0.3">
      <c r="A2" s="3"/>
    </row>
    <row r="3" spans="1:14" s="15" customFormat="1" ht="16.5" x14ac:dyDescent="0.3">
      <c r="A3" s="3"/>
    </row>
    <row r="4" spans="1:14" s="15" customFormat="1" ht="20.25" x14ac:dyDescent="0.35">
      <c r="A4" s="3"/>
      <c r="B4" s="170"/>
      <c r="C4" s="177" t="s">
        <v>1139</v>
      </c>
      <c r="D4" s="338"/>
      <c r="E4" s="338"/>
      <c r="F4" s="338"/>
      <c r="G4" s="120"/>
      <c r="H4" s="338"/>
      <c r="I4" s="178"/>
      <c r="J4" s="178"/>
      <c r="K4" s="178"/>
      <c r="L4" s="120"/>
      <c r="M4" s="120" t="s">
        <v>1170</v>
      </c>
      <c r="N4" s="121" t="str">
        <f>'010'!E8</f>
        <v>1234</v>
      </c>
    </row>
    <row r="5" spans="1:14" s="15" customFormat="1" ht="16.5" x14ac:dyDescent="0.3">
      <c r="A5" s="3"/>
      <c r="B5" s="172"/>
      <c r="C5" s="172"/>
      <c r="D5" s="173"/>
      <c r="E5" s="173"/>
      <c r="F5" s="173"/>
      <c r="G5" s="174"/>
      <c r="H5" s="173"/>
    </row>
    <row r="6" spans="1:14" s="15" customFormat="1" ht="17.25" x14ac:dyDescent="0.3">
      <c r="A6" s="3"/>
      <c r="B6" s="172"/>
      <c r="C6" s="802" t="s">
        <v>3110</v>
      </c>
      <c r="D6" s="338"/>
      <c r="E6" s="338"/>
      <c r="F6" s="338"/>
      <c r="G6" s="120"/>
      <c r="H6" s="338"/>
      <c r="I6" s="178"/>
      <c r="J6" s="178"/>
      <c r="K6" s="178"/>
      <c r="L6" s="178"/>
      <c r="M6" s="178"/>
    </row>
    <row r="7" spans="1:14" s="15" customFormat="1" ht="17.25" x14ac:dyDescent="0.3">
      <c r="A7" s="3"/>
      <c r="B7" s="172"/>
      <c r="C7" s="312"/>
      <c r="D7" s="173"/>
      <c r="E7" s="173"/>
      <c r="F7" s="173"/>
      <c r="G7" s="174"/>
      <c r="H7" s="173"/>
      <c r="I7" s="76"/>
      <c r="J7" s="76"/>
      <c r="K7" s="76"/>
      <c r="L7" s="76"/>
    </row>
    <row r="8" spans="1:14" s="15" customFormat="1" ht="17.25" x14ac:dyDescent="0.3">
      <c r="B8" s="172"/>
      <c r="C8" s="179" t="s">
        <v>2793</v>
      </c>
      <c r="D8" s="180"/>
      <c r="E8" s="180"/>
      <c r="F8" s="180"/>
      <c r="G8" s="181"/>
      <c r="H8" s="180"/>
      <c r="I8" s="182"/>
      <c r="J8" s="182"/>
      <c r="K8" s="182"/>
      <c r="L8" s="182"/>
    </row>
    <row r="9" spans="1:14" s="15" customFormat="1" ht="16.5" x14ac:dyDescent="0.3"/>
    <row r="10" spans="1:14" s="15" customFormat="1" ht="51" customHeight="1" x14ac:dyDescent="0.3">
      <c r="C10" s="1044" t="s">
        <v>3111</v>
      </c>
      <c r="D10" s="1045"/>
      <c r="E10" s="1045"/>
      <c r="F10" s="1045"/>
      <c r="G10" s="1045"/>
      <c r="H10" s="1045"/>
      <c r="I10" s="1045"/>
      <c r="J10" s="1045"/>
      <c r="K10" s="1045"/>
      <c r="L10" s="1045"/>
      <c r="M10" s="1080"/>
    </row>
    <row r="11" spans="1:14" s="15" customFormat="1" ht="16.5" x14ac:dyDescent="0.3"/>
    <row r="12" spans="1:14" s="15" customFormat="1" ht="17.25" x14ac:dyDescent="0.3">
      <c r="C12" s="183" t="s">
        <v>2795</v>
      </c>
    </row>
    <row r="14" spans="1:14" s="15" customFormat="1" ht="16.5" customHeight="1" x14ac:dyDescent="0.3">
      <c r="C14" s="1024" t="s">
        <v>2796</v>
      </c>
      <c r="D14" s="1022" t="s">
        <v>2797</v>
      </c>
      <c r="E14" s="1022" t="s">
        <v>2798</v>
      </c>
      <c r="F14" s="1022" t="s">
        <v>2799</v>
      </c>
      <c r="G14" s="1027" t="s">
        <v>2800</v>
      </c>
      <c r="H14" s="1068" t="s">
        <v>3112</v>
      </c>
      <c r="I14" s="1069"/>
      <c r="J14" s="1069"/>
      <c r="K14" s="1069"/>
      <c r="L14" s="1069"/>
      <c r="M14" s="1070"/>
      <c r="N14" s="1051" t="s">
        <v>2802</v>
      </c>
    </row>
    <row r="15" spans="1:14" s="15" customFormat="1" ht="16.5" x14ac:dyDescent="0.3">
      <c r="C15" s="1025"/>
      <c r="D15" s="1066"/>
      <c r="E15" s="1066"/>
      <c r="F15" s="1066"/>
      <c r="G15" s="1067"/>
      <c r="H15" s="176" t="s">
        <v>1633</v>
      </c>
      <c r="I15" s="176" t="s">
        <v>1634</v>
      </c>
      <c r="J15" s="176" t="s">
        <v>1635</v>
      </c>
      <c r="K15" s="176" t="s">
        <v>1636</v>
      </c>
      <c r="L15" s="176" t="s">
        <v>1637</v>
      </c>
      <c r="M15" s="176" t="s">
        <v>1639</v>
      </c>
      <c r="N15" s="1052"/>
    </row>
    <row r="16" spans="1:14" s="15" customFormat="1" ht="57.75" customHeight="1" x14ac:dyDescent="0.3">
      <c r="C16" s="185" t="s">
        <v>2804</v>
      </c>
      <c r="D16" s="655" t="s">
        <v>3113</v>
      </c>
      <c r="E16" s="655" t="s">
        <v>3114</v>
      </c>
      <c r="F16" s="655" t="s">
        <v>3115</v>
      </c>
      <c r="G16" s="655" t="s">
        <v>3116</v>
      </c>
      <c r="H16" s="655" t="s">
        <v>3117</v>
      </c>
      <c r="I16" s="655" t="s">
        <v>3118</v>
      </c>
      <c r="J16" s="655" t="s">
        <v>3119</v>
      </c>
      <c r="K16" s="655" t="s">
        <v>3120</v>
      </c>
      <c r="L16" s="655" t="s">
        <v>3121</v>
      </c>
      <c r="M16" s="655" t="s">
        <v>3122</v>
      </c>
      <c r="N16" s="655" t="s">
        <v>3123</v>
      </c>
    </row>
    <row r="17" spans="3:14" s="15" customFormat="1" ht="57.75" hidden="1" customHeight="1" x14ac:dyDescent="0.3">
      <c r="C17" s="185" t="s">
        <v>2809</v>
      </c>
      <c r="D17" s="655" t="s">
        <v>3113</v>
      </c>
      <c r="E17" s="655" t="s">
        <v>3114</v>
      </c>
      <c r="F17" s="655" t="s">
        <v>3115</v>
      </c>
      <c r="G17" s="655" t="s">
        <v>3116</v>
      </c>
      <c r="H17" s="655" t="s">
        <v>3117</v>
      </c>
      <c r="I17" s="655" t="s">
        <v>3118</v>
      </c>
      <c r="J17" s="655" t="s">
        <v>3119</v>
      </c>
      <c r="K17" s="655" t="s">
        <v>3120</v>
      </c>
      <c r="L17" s="655" t="s">
        <v>3121</v>
      </c>
      <c r="M17" s="655" t="s">
        <v>3122</v>
      </c>
      <c r="N17" s="655" t="s">
        <v>3123</v>
      </c>
    </row>
    <row r="18" spans="3:14" s="15" customFormat="1" ht="57.75" customHeight="1" x14ac:dyDescent="0.3">
      <c r="C18" s="187" t="s">
        <v>2810</v>
      </c>
      <c r="D18" s="655" t="s">
        <v>3124</v>
      </c>
      <c r="E18" s="655" t="s">
        <v>3125</v>
      </c>
      <c r="F18" s="655" t="s">
        <v>3126</v>
      </c>
      <c r="G18" s="655" t="s">
        <v>3127</v>
      </c>
      <c r="H18" s="656" t="s">
        <v>3128</v>
      </c>
      <c r="I18" s="656" t="s">
        <v>3129</v>
      </c>
      <c r="J18" s="656" t="s">
        <v>3130</v>
      </c>
      <c r="K18" s="656" t="s">
        <v>3131</v>
      </c>
      <c r="L18" s="656" t="s">
        <v>3132</v>
      </c>
      <c r="M18" s="656" t="s">
        <v>3133</v>
      </c>
      <c r="N18" s="656" t="s">
        <v>3134</v>
      </c>
    </row>
    <row r="19" spans="3:14" s="15" customFormat="1" ht="39.75" customHeight="1" x14ac:dyDescent="0.3">
      <c r="C19" s="367" t="s">
        <v>1298</v>
      </c>
      <c r="D19" s="655" t="s">
        <v>3135</v>
      </c>
      <c r="E19" s="655" t="s">
        <v>3136</v>
      </c>
      <c r="F19" s="380"/>
      <c r="G19" s="380"/>
      <c r="H19" s="656" t="s">
        <v>3137</v>
      </c>
      <c r="I19" s="656" t="s">
        <v>3138</v>
      </c>
      <c r="J19" s="656" t="s">
        <v>3139</v>
      </c>
      <c r="K19" s="656" t="s">
        <v>3140</v>
      </c>
      <c r="L19" s="656" t="s">
        <v>3141</v>
      </c>
      <c r="M19" s="656" t="s">
        <v>3142</v>
      </c>
      <c r="N19" s="656" t="s">
        <v>3143</v>
      </c>
    </row>
    <row r="20" spans="3:14" s="15" customFormat="1" ht="16.5" x14ac:dyDescent="0.3"/>
    <row r="21" spans="3:14" s="2" customFormat="1" ht="17.25" x14ac:dyDescent="0.3">
      <c r="C21" s="179" t="s">
        <v>2817</v>
      </c>
      <c r="D21" s="180"/>
      <c r="E21" s="180"/>
      <c r="F21" s="180"/>
      <c r="G21" s="181"/>
      <c r="H21" s="181"/>
      <c r="I21" s="180"/>
      <c r="J21" s="182"/>
      <c r="K21" s="182"/>
      <c r="L21" s="182"/>
      <c r="M21" s="182"/>
      <c r="N21" s="710"/>
    </row>
    <row r="22" spans="3:14" s="2" customFormat="1" ht="16.5" x14ac:dyDescent="0.3">
      <c r="C22" s="15"/>
      <c r="D22" s="15"/>
      <c r="E22" s="15"/>
      <c r="F22" s="15"/>
      <c r="G22" s="15"/>
      <c r="H22" s="15"/>
      <c r="I22" s="15"/>
      <c r="J22" s="15"/>
      <c r="K22" s="15"/>
      <c r="L22" s="15"/>
      <c r="M22" s="15"/>
      <c r="N22" s="710"/>
    </row>
    <row r="23" spans="3:14" s="2" customFormat="1" ht="62.25" customHeight="1" x14ac:dyDescent="0.25">
      <c r="C23" s="1044" t="s">
        <v>3144</v>
      </c>
      <c r="D23" s="1045"/>
      <c r="E23" s="1045"/>
      <c r="F23" s="1045"/>
      <c r="G23" s="1045"/>
      <c r="H23" s="1045"/>
      <c r="I23" s="1045"/>
      <c r="J23" s="1045"/>
      <c r="K23" s="1045"/>
      <c r="L23" s="1045"/>
      <c r="M23" s="1080"/>
      <c r="N23" s="710"/>
    </row>
    <row r="24" spans="3:14" s="2" customFormat="1" ht="7.5" customHeight="1" x14ac:dyDescent="0.3">
      <c r="C24" s="15"/>
      <c r="D24" s="15"/>
      <c r="E24" s="15"/>
      <c r="F24" s="15"/>
      <c r="G24" s="15"/>
      <c r="H24" s="15"/>
      <c r="I24" s="15"/>
      <c r="J24" s="15"/>
      <c r="K24" s="15"/>
      <c r="L24" s="15"/>
      <c r="M24" s="15"/>
      <c r="N24" s="710"/>
    </row>
    <row r="25" spans="3:14" s="2" customFormat="1" ht="17.25" x14ac:dyDescent="0.3">
      <c r="C25" s="183" t="s">
        <v>2795</v>
      </c>
      <c r="D25" s="15"/>
      <c r="E25" s="15"/>
      <c r="F25" s="15"/>
      <c r="G25" s="15"/>
      <c r="H25" s="15"/>
      <c r="I25" s="15"/>
      <c r="J25" s="15"/>
      <c r="K25" s="15"/>
      <c r="L25" s="15"/>
      <c r="M25" s="15"/>
      <c r="N25" s="710"/>
    </row>
    <row r="27" spans="3:14" s="15" customFormat="1" ht="16.5" x14ac:dyDescent="0.3">
      <c r="C27" s="1039" t="s">
        <v>2796</v>
      </c>
      <c r="D27" s="1022" t="s">
        <v>2797</v>
      </c>
      <c r="E27" s="1022" t="s">
        <v>2798</v>
      </c>
      <c r="F27" s="1022" t="s">
        <v>2799</v>
      </c>
      <c r="G27" s="1027" t="s">
        <v>2800</v>
      </c>
      <c r="H27" s="1068" t="s">
        <v>3145</v>
      </c>
      <c r="I27" s="1069"/>
      <c r="J27" s="1069"/>
      <c r="K27" s="1069"/>
      <c r="L27" s="1069"/>
      <c r="M27" s="1051" t="s">
        <v>2802</v>
      </c>
    </row>
    <row r="28" spans="3:14" s="15" customFormat="1" ht="16.5" x14ac:dyDescent="0.3">
      <c r="C28" s="1063"/>
      <c r="D28" s="1066"/>
      <c r="E28" s="1066"/>
      <c r="F28" s="1066"/>
      <c r="G28" s="1067"/>
      <c r="H28" s="176" t="s">
        <v>1634</v>
      </c>
      <c r="I28" s="176" t="s">
        <v>1635</v>
      </c>
      <c r="J28" s="176" t="s">
        <v>1636</v>
      </c>
      <c r="K28" s="176" t="s">
        <v>1637</v>
      </c>
      <c r="L28" s="329" t="s">
        <v>1639</v>
      </c>
      <c r="M28" s="1052"/>
    </row>
    <row r="29" spans="3:14" s="15" customFormat="1" ht="57.75" customHeight="1" x14ac:dyDescent="0.3">
      <c r="C29" s="185" t="s">
        <v>2804</v>
      </c>
      <c r="D29" s="655" t="s">
        <v>3113</v>
      </c>
      <c r="E29" s="655" t="s">
        <v>3114</v>
      </c>
      <c r="F29" s="655" t="s">
        <v>3115</v>
      </c>
      <c r="G29" s="655" t="s">
        <v>3116</v>
      </c>
      <c r="H29" s="655" t="s">
        <v>3146</v>
      </c>
      <c r="I29" s="655" t="s">
        <v>3147</v>
      </c>
      <c r="J29" s="655" t="s">
        <v>3148</v>
      </c>
      <c r="K29" s="655" t="s">
        <v>3149</v>
      </c>
      <c r="L29" s="655" t="s">
        <v>3150</v>
      </c>
      <c r="M29" s="655" t="s">
        <v>3151</v>
      </c>
    </row>
    <row r="30" spans="3:14" s="15" customFormat="1" ht="57.75" hidden="1" customHeight="1" x14ac:dyDescent="0.3">
      <c r="C30" s="185" t="s">
        <v>2809</v>
      </c>
      <c r="D30" s="655" t="s">
        <v>3113</v>
      </c>
      <c r="E30" s="655" t="s">
        <v>3114</v>
      </c>
      <c r="F30" s="655" t="s">
        <v>3115</v>
      </c>
      <c r="G30" s="655" t="s">
        <v>3116</v>
      </c>
      <c r="H30" s="655" t="s">
        <v>3146</v>
      </c>
      <c r="I30" s="655" t="s">
        <v>3147</v>
      </c>
      <c r="J30" s="655" t="s">
        <v>3148</v>
      </c>
      <c r="K30" s="655" t="s">
        <v>3149</v>
      </c>
      <c r="L30" s="655" t="s">
        <v>3150</v>
      </c>
      <c r="M30" s="655" t="s">
        <v>3151</v>
      </c>
    </row>
    <row r="31" spans="3:14" s="15" customFormat="1" ht="57.75" customHeight="1" x14ac:dyDescent="0.3">
      <c r="C31" s="187" t="s">
        <v>2810</v>
      </c>
      <c r="D31" s="655" t="s">
        <v>3124</v>
      </c>
      <c r="E31" s="655" t="s">
        <v>3125</v>
      </c>
      <c r="F31" s="655" t="s">
        <v>3126</v>
      </c>
      <c r="G31" s="655" t="s">
        <v>3127</v>
      </c>
      <c r="H31" s="656" t="s">
        <v>3152</v>
      </c>
      <c r="I31" s="656" t="s">
        <v>3153</v>
      </c>
      <c r="J31" s="656" t="s">
        <v>3154</v>
      </c>
      <c r="K31" s="656" t="s">
        <v>3155</v>
      </c>
      <c r="L31" s="656" t="s">
        <v>3156</v>
      </c>
      <c r="M31" s="656" t="s">
        <v>3157</v>
      </c>
    </row>
    <row r="32" spans="3:14" s="15" customFormat="1" ht="39.950000000000003" customHeight="1" x14ac:dyDescent="0.3">
      <c r="C32" s="188" t="s">
        <v>1298</v>
      </c>
      <c r="D32" s="655" t="s">
        <v>3135</v>
      </c>
      <c r="E32" s="655" t="s">
        <v>3136</v>
      </c>
      <c r="F32" s="380"/>
      <c r="G32" s="380"/>
      <c r="H32" s="656" t="s">
        <v>3158</v>
      </c>
      <c r="I32" s="656" t="s">
        <v>3159</v>
      </c>
      <c r="J32" s="656" t="s">
        <v>3160</v>
      </c>
      <c r="K32" s="656" t="s">
        <v>3161</v>
      </c>
      <c r="L32" s="656" t="s">
        <v>3162</v>
      </c>
      <c r="M32" s="656" t="s">
        <v>3163</v>
      </c>
    </row>
    <row r="33" spans="1:13" s="15" customFormat="1" ht="16.5" x14ac:dyDescent="0.3"/>
    <row r="34" spans="1:13" s="15" customFormat="1" ht="16.5" x14ac:dyDescent="0.3"/>
    <row r="35" spans="1:13" s="2" customFormat="1" ht="17.25" x14ac:dyDescent="0.3">
      <c r="A35" s="710"/>
      <c r="B35" s="710"/>
      <c r="C35" s="179" t="s">
        <v>3024</v>
      </c>
      <c r="D35" s="180"/>
      <c r="E35" s="180"/>
      <c r="F35" s="180"/>
      <c r="G35" s="181"/>
      <c r="H35" s="181"/>
      <c r="I35" s="180"/>
      <c r="J35" s="182"/>
      <c r="K35" s="182"/>
      <c r="L35" s="182"/>
      <c r="M35" s="182"/>
    </row>
    <row r="36" spans="1:13" s="2" customFormat="1" ht="16.5" x14ac:dyDescent="0.3">
      <c r="A36" s="710"/>
      <c r="B36" s="710"/>
      <c r="C36" s="15"/>
      <c r="D36" s="15"/>
      <c r="E36" s="15"/>
      <c r="F36" s="15"/>
      <c r="G36" s="15"/>
      <c r="H36" s="15"/>
      <c r="I36" s="15"/>
      <c r="J36" s="15"/>
      <c r="K36" s="15"/>
      <c r="L36" s="15"/>
      <c r="M36" s="15"/>
    </row>
    <row r="37" spans="1:13" s="2" customFormat="1" ht="65.25" customHeight="1" x14ac:dyDescent="0.25">
      <c r="A37" s="710"/>
      <c r="B37" s="710"/>
      <c r="C37" s="1044" t="s">
        <v>3164</v>
      </c>
      <c r="D37" s="1045"/>
      <c r="E37" s="1045"/>
      <c r="F37" s="1045"/>
      <c r="G37" s="1045"/>
      <c r="H37" s="1045"/>
      <c r="I37" s="1045"/>
      <c r="J37" s="1045"/>
      <c r="K37" s="1045"/>
      <c r="L37" s="1045"/>
      <c r="M37" s="1080"/>
    </row>
    <row r="38" spans="1:13" s="2" customFormat="1" ht="16.5" x14ac:dyDescent="0.3">
      <c r="A38" s="710"/>
      <c r="B38" s="710"/>
      <c r="C38" s="15"/>
      <c r="D38" s="15"/>
      <c r="E38" s="15"/>
      <c r="F38" s="15"/>
      <c r="G38" s="15"/>
      <c r="H38" s="15"/>
      <c r="I38" s="15"/>
      <c r="J38" s="15"/>
      <c r="K38" s="15"/>
      <c r="L38" s="15"/>
      <c r="M38" s="15"/>
    </row>
    <row r="39" spans="1:13" s="2" customFormat="1" ht="17.25" x14ac:dyDescent="0.3">
      <c r="A39" s="710"/>
      <c r="B39" s="710"/>
      <c r="C39" s="183" t="s">
        <v>2795</v>
      </c>
      <c r="D39" s="15"/>
      <c r="E39" s="15"/>
      <c r="F39" s="15"/>
      <c r="G39" s="15"/>
      <c r="H39" s="15"/>
      <c r="I39" s="15"/>
      <c r="J39" s="15"/>
      <c r="K39" s="15"/>
      <c r="L39" s="15"/>
      <c r="M39" s="15"/>
    </row>
    <row r="41" spans="1:13" ht="15" customHeight="1" x14ac:dyDescent="0.25">
      <c r="A41" s="710"/>
      <c r="B41" s="710"/>
      <c r="C41" s="1039"/>
      <c r="D41" s="1039" t="s">
        <v>2798</v>
      </c>
      <c r="E41" s="1064" t="s">
        <v>2801</v>
      </c>
      <c r="F41" s="1064"/>
      <c r="G41" s="1064"/>
      <c r="H41" s="1064"/>
      <c r="I41" s="1065"/>
      <c r="J41" s="3"/>
      <c r="K41" s="710"/>
      <c r="L41" s="710"/>
      <c r="M41" s="710"/>
    </row>
    <row r="42" spans="1:13" x14ac:dyDescent="0.25">
      <c r="A42" s="710"/>
      <c r="B42" s="710"/>
      <c r="C42" s="1040"/>
      <c r="D42" s="1040"/>
      <c r="E42" s="196" t="s">
        <v>1634</v>
      </c>
      <c r="F42" s="176" t="s">
        <v>1635</v>
      </c>
      <c r="G42" s="176" t="s">
        <v>1636</v>
      </c>
      <c r="H42" s="176" t="s">
        <v>1637</v>
      </c>
      <c r="I42" s="176" t="s">
        <v>1639</v>
      </c>
      <c r="J42" s="3"/>
      <c r="K42" s="710"/>
      <c r="L42" s="710"/>
      <c r="M42" s="710"/>
    </row>
    <row r="43" spans="1:13" ht="57.75" customHeight="1" x14ac:dyDescent="0.25">
      <c r="A43" s="22">
        <v>502</v>
      </c>
      <c r="B43" s="710"/>
      <c r="C43" s="797" t="s">
        <v>3026</v>
      </c>
      <c r="D43" s="105" t="s">
        <v>3165</v>
      </c>
      <c r="E43" s="105" t="s">
        <v>3166</v>
      </c>
      <c r="F43" s="105" t="s">
        <v>3167</v>
      </c>
      <c r="G43" s="105" t="s">
        <v>3168</v>
      </c>
      <c r="H43" s="105" t="s">
        <v>3169</v>
      </c>
      <c r="I43" s="105" t="s">
        <v>3170</v>
      </c>
      <c r="J43" s="3"/>
      <c r="K43" s="710"/>
      <c r="L43" s="710"/>
      <c r="M43" s="710"/>
    </row>
    <row r="44" spans="1:13" ht="57.75" customHeight="1" x14ac:dyDescent="0.25">
      <c r="A44" s="710"/>
      <c r="B44" s="710"/>
      <c r="C44" s="797" t="s">
        <v>3033</v>
      </c>
      <c r="D44" s="105" t="s">
        <v>3136</v>
      </c>
      <c r="E44" s="105" t="s">
        <v>3171</v>
      </c>
      <c r="F44" s="105" t="s">
        <v>3172</v>
      </c>
      <c r="G44" s="105" t="s">
        <v>3173</v>
      </c>
      <c r="H44" s="105" t="s">
        <v>3174</v>
      </c>
      <c r="I44" s="105" t="s">
        <v>3175</v>
      </c>
      <c r="J44" s="3"/>
      <c r="K44" s="710"/>
      <c r="L44" s="710"/>
      <c r="M44" s="710"/>
    </row>
    <row r="45" spans="1:13" ht="57.75" customHeight="1" x14ac:dyDescent="0.25">
      <c r="A45" s="710"/>
      <c r="B45" s="710"/>
      <c r="C45" s="797" t="s">
        <v>3039</v>
      </c>
      <c r="D45" s="381" t="s">
        <v>3176</v>
      </c>
      <c r="E45" s="381" t="s">
        <v>3176</v>
      </c>
      <c r="F45" s="381" t="s">
        <v>3176</v>
      </c>
      <c r="G45" s="381" t="s">
        <v>3176</v>
      </c>
      <c r="H45" s="381" t="s">
        <v>3176</v>
      </c>
      <c r="I45" s="381" t="s">
        <v>3176</v>
      </c>
      <c r="J45" s="3"/>
      <c r="K45" s="710"/>
      <c r="L45" s="710"/>
      <c r="M45" s="710"/>
    </row>
    <row r="46" spans="1:13" ht="57.75" customHeight="1" x14ac:dyDescent="0.25">
      <c r="A46" s="710"/>
      <c r="B46" s="710"/>
      <c r="C46" s="146" t="s">
        <v>3041</v>
      </c>
      <c r="D46" s="386" t="s">
        <v>3177</v>
      </c>
      <c r="E46" s="386" t="s">
        <v>3177</v>
      </c>
      <c r="F46" s="386" t="s">
        <v>3177</v>
      </c>
      <c r="G46" s="386" t="s">
        <v>3177</v>
      </c>
      <c r="H46" s="386" t="s">
        <v>3177</v>
      </c>
      <c r="I46" s="386" t="s">
        <v>3177</v>
      </c>
      <c r="J46" s="3"/>
      <c r="K46" s="710"/>
      <c r="L46" s="710"/>
      <c r="M46" s="710"/>
    </row>
    <row r="47" spans="1:13" ht="25.5" customHeight="1" x14ac:dyDescent="0.25">
      <c r="A47" s="710"/>
      <c r="B47" s="710"/>
      <c r="C47" s="1041"/>
      <c r="D47" s="1042"/>
      <c r="E47" s="1042"/>
      <c r="F47" s="1042"/>
      <c r="G47" s="1042"/>
      <c r="H47" s="1042"/>
      <c r="I47" s="1043"/>
      <c r="J47" s="3"/>
      <c r="K47" s="710"/>
      <c r="L47" s="710"/>
      <c r="M47" s="710"/>
    </row>
    <row r="48" spans="1:13" ht="57.75" customHeight="1" x14ac:dyDescent="0.25">
      <c r="A48" s="710"/>
      <c r="B48" s="710"/>
      <c r="C48" s="198" t="s">
        <v>3043</v>
      </c>
      <c r="D48" s="381" t="s">
        <v>3136</v>
      </c>
      <c r="E48" s="381" t="s">
        <v>3178</v>
      </c>
      <c r="F48" s="381" t="s">
        <v>3179</v>
      </c>
      <c r="G48" s="381" t="s">
        <v>3180</v>
      </c>
      <c r="H48" s="381" t="s">
        <v>3181</v>
      </c>
      <c r="I48" s="381" t="s">
        <v>3182</v>
      </c>
      <c r="J48" s="3"/>
      <c r="K48" s="710"/>
      <c r="L48" s="710"/>
      <c r="M48" s="710"/>
    </row>
    <row r="49" spans="3:10" ht="57.75" customHeight="1" x14ac:dyDescent="0.25">
      <c r="C49" s="797" t="s">
        <v>3049</v>
      </c>
      <c r="D49" s="381" t="s">
        <v>3183</v>
      </c>
      <c r="E49" s="381" t="s">
        <v>3183</v>
      </c>
      <c r="F49" s="381" t="s">
        <v>3183</v>
      </c>
      <c r="G49" s="381" t="s">
        <v>3183</v>
      </c>
      <c r="H49" s="381" t="s">
        <v>3183</v>
      </c>
      <c r="I49" s="381" t="s">
        <v>3183</v>
      </c>
      <c r="J49" s="3"/>
    </row>
    <row r="50" spans="3:10" ht="57.75" customHeight="1" x14ac:dyDescent="0.25">
      <c r="C50" s="797" t="s">
        <v>3051</v>
      </c>
      <c r="D50" s="387" t="s">
        <v>3184</v>
      </c>
      <c r="E50" s="387" t="s">
        <v>3184</v>
      </c>
      <c r="F50" s="387" t="s">
        <v>3184</v>
      </c>
      <c r="G50" s="387" t="s">
        <v>3184</v>
      </c>
      <c r="H50" s="387" t="s">
        <v>3184</v>
      </c>
      <c r="I50" s="387" t="s">
        <v>3184</v>
      </c>
      <c r="J50" s="3"/>
    </row>
    <row r="52" spans="3:10" s="2" customFormat="1" x14ac:dyDescent="0.25">
      <c r="C52" s="710"/>
      <c r="D52" s="710"/>
      <c r="E52" s="710"/>
      <c r="F52" s="710"/>
      <c r="G52" s="710"/>
      <c r="H52" s="710"/>
      <c r="I52" s="710"/>
      <c r="J52" s="710"/>
    </row>
    <row r="53" spans="3:10" s="2" customFormat="1" x14ac:dyDescent="0.25">
      <c r="C53" s="710"/>
      <c r="D53" s="710"/>
      <c r="E53" s="710"/>
      <c r="F53" s="710"/>
      <c r="G53" s="710"/>
      <c r="H53" s="710"/>
      <c r="I53" s="710"/>
      <c r="J53" s="710"/>
    </row>
    <row r="54" spans="3:10" s="2" customFormat="1" x14ac:dyDescent="0.25">
      <c r="C54" s="710"/>
      <c r="D54" s="710"/>
      <c r="E54" s="710"/>
      <c r="F54" s="710"/>
      <c r="G54" s="710"/>
      <c r="H54" s="710"/>
      <c r="I54" s="710"/>
      <c r="J54" s="710"/>
    </row>
    <row r="55" spans="3:10" s="2" customFormat="1" x14ac:dyDescent="0.25">
      <c r="C55" s="710"/>
      <c r="D55" s="710"/>
      <c r="E55" s="710"/>
      <c r="F55" s="710"/>
      <c r="G55" s="710"/>
      <c r="H55" s="710"/>
      <c r="I55" s="710"/>
      <c r="J55" s="710"/>
    </row>
    <row r="56" spans="3:10" s="2" customFormat="1" x14ac:dyDescent="0.25">
      <c r="C56" s="710"/>
      <c r="D56" s="710"/>
      <c r="E56" s="710"/>
      <c r="F56" s="710"/>
      <c r="G56" s="710"/>
      <c r="H56" s="710"/>
      <c r="I56" s="710"/>
      <c r="J56" s="710"/>
    </row>
    <row r="57" spans="3:10" s="2" customFormat="1" x14ac:dyDescent="0.25">
      <c r="C57" s="710"/>
      <c r="D57" s="710"/>
      <c r="E57" s="710"/>
      <c r="F57" s="710"/>
      <c r="G57" s="710"/>
      <c r="H57" s="710"/>
      <c r="I57" s="710"/>
      <c r="J57" s="710"/>
    </row>
    <row r="58" spans="3:10" s="2" customFormat="1" x14ac:dyDescent="0.25">
      <c r="C58" s="710"/>
      <c r="D58" s="710"/>
      <c r="E58" s="710"/>
      <c r="F58" s="710"/>
      <c r="G58" s="710"/>
      <c r="H58" s="710"/>
      <c r="I58" s="710"/>
      <c r="J58" s="710"/>
    </row>
    <row r="59" spans="3:10" s="2" customFormat="1" x14ac:dyDescent="0.25">
      <c r="C59" s="710"/>
      <c r="D59" s="710"/>
      <c r="E59" s="710"/>
      <c r="F59" s="710"/>
      <c r="G59" s="710"/>
      <c r="H59" s="710"/>
      <c r="I59" s="710"/>
      <c r="J59" s="710"/>
    </row>
    <row r="60" spans="3:10" s="2" customFormat="1" x14ac:dyDescent="0.25">
      <c r="C60" s="710"/>
      <c r="D60" s="710"/>
      <c r="E60" s="710"/>
      <c r="F60" s="710"/>
      <c r="G60" s="710"/>
      <c r="H60" s="710"/>
      <c r="I60" s="710"/>
      <c r="J60" s="710"/>
    </row>
    <row r="61" spans="3:10" s="2" customFormat="1" x14ac:dyDescent="0.25">
      <c r="C61" s="710"/>
      <c r="D61" s="710"/>
      <c r="E61" s="710"/>
      <c r="F61" s="710"/>
      <c r="G61" s="710"/>
      <c r="H61" s="710"/>
      <c r="I61" s="710"/>
      <c r="J61" s="710"/>
    </row>
    <row r="63" spans="3:10" s="2" customFormat="1" x14ac:dyDescent="0.25">
      <c r="C63" s="710"/>
      <c r="D63" s="710"/>
      <c r="E63" s="710"/>
      <c r="F63" s="710"/>
      <c r="G63" s="710"/>
      <c r="H63" s="710"/>
      <c r="I63" s="710"/>
      <c r="J63" s="710"/>
    </row>
    <row r="64" spans="3:10" s="2" customFormat="1" x14ac:dyDescent="0.25">
      <c r="C64" s="710"/>
      <c r="D64" s="710"/>
      <c r="E64" s="710"/>
      <c r="F64" s="710"/>
      <c r="G64" s="710"/>
      <c r="H64" s="710"/>
      <c r="I64" s="710"/>
      <c r="J64" s="710"/>
    </row>
    <row r="66" spans="2:13" x14ac:dyDescent="0.25">
      <c r="B66" s="732"/>
      <c r="C66" s="732"/>
      <c r="D66" s="732"/>
      <c r="E66" s="732"/>
      <c r="F66" s="732"/>
      <c r="G66" s="732"/>
      <c r="H66" s="732"/>
      <c r="I66" s="732"/>
      <c r="J66" s="732"/>
      <c r="K66" s="732"/>
      <c r="L66" s="732"/>
      <c r="M66" s="710"/>
    </row>
    <row r="67" spans="2:13" s="15" customFormat="1" ht="17.25" x14ac:dyDescent="0.3">
      <c r="B67" s="459"/>
      <c r="C67" s="465" t="s">
        <v>3053</v>
      </c>
      <c r="D67" s="789"/>
      <c r="E67" s="789"/>
      <c r="F67" s="789"/>
      <c r="G67" s="463"/>
      <c r="H67" s="463"/>
      <c r="I67" s="789"/>
      <c r="J67" s="478"/>
      <c r="K67" s="478"/>
      <c r="L67" s="478"/>
      <c r="M67" s="182"/>
    </row>
    <row r="68" spans="2:13" s="15" customFormat="1" ht="16.5" x14ac:dyDescent="0.3">
      <c r="B68" s="477"/>
      <c r="C68" s="477"/>
      <c r="D68" s="477"/>
      <c r="E68" s="477"/>
      <c r="F68" s="477"/>
      <c r="G68" s="477"/>
      <c r="H68" s="477"/>
      <c r="I68" s="477"/>
      <c r="J68" s="477"/>
      <c r="K68" s="477"/>
      <c r="L68" s="477"/>
    </row>
    <row r="69" spans="2:13" s="15" customFormat="1" ht="93.75" customHeight="1" x14ac:dyDescent="0.3">
      <c r="B69" s="477"/>
      <c r="C69" s="1081" t="s">
        <v>3185</v>
      </c>
      <c r="D69" s="1082"/>
      <c r="E69" s="1082"/>
      <c r="F69" s="1082"/>
      <c r="G69" s="1082"/>
      <c r="H69" s="1082"/>
      <c r="I69" s="1082"/>
      <c r="J69" s="1082"/>
      <c r="K69" s="1083"/>
      <c r="L69" s="494"/>
      <c r="M69" s="195"/>
    </row>
    <row r="70" spans="2:13" s="15" customFormat="1" ht="16.5" x14ac:dyDescent="0.3">
      <c r="B70" s="477"/>
      <c r="C70" s="477"/>
      <c r="D70" s="477"/>
      <c r="E70" s="477"/>
      <c r="F70" s="477"/>
      <c r="G70" s="477"/>
      <c r="H70" s="477"/>
      <c r="I70" s="477"/>
      <c r="J70" s="477"/>
      <c r="K70" s="477"/>
      <c r="L70" s="477"/>
    </row>
    <row r="71" spans="2:13" s="15" customFormat="1" ht="17.25" x14ac:dyDescent="0.3">
      <c r="B71" s="477"/>
      <c r="C71" s="647" t="s">
        <v>2795</v>
      </c>
      <c r="D71" s="477"/>
      <c r="E71" s="477"/>
      <c r="F71" s="477"/>
      <c r="G71" s="477"/>
      <c r="H71" s="477"/>
      <c r="I71" s="477"/>
      <c r="J71" s="477"/>
      <c r="K71" s="477"/>
      <c r="L71" s="477"/>
    </row>
    <row r="72" spans="2:13" s="15" customFormat="1" ht="17.25" x14ac:dyDescent="0.3">
      <c r="B72" s="477"/>
      <c r="C72" s="647"/>
      <c r="D72" s="477"/>
      <c r="E72" s="477"/>
      <c r="F72" s="477"/>
      <c r="G72" s="477"/>
      <c r="H72" s="477"/>
      <c r="I72" s="477"/>
      <c r="J72" s="477"/>
      <c r="K72" s="477"/>
      <c r="L72" s="477"/>
    </row>
    <row r="73" spans="2:13" s="15" customFormat="1" ht="20.100000000000001" customHeight="1" x14ac:dyDescent="0.3">
      <c r="B73" s="477"/>
      <c r="C73" s="1061" t="s">
        <v>2831</v>
      </c>
      <c r="D73" s="1062"/>
      <c r="E73" s="1062"/>
      <c r="F73" s="1062"/>
      <c r="G73" s="1062"/>
      <c r="H73" s="1062"/>
      <c r="I73" s="1062"/>
      <c r="J73" s="1062"/>
      <c r="K73" s="1062"/>
      <c r="L73" s="477"/>
    </row>
    <row r="74" spans="2:13" s="15" customFormat="1" ht="16.5" x14ac:dyDescent="0.3">
      <c r="B74" s="477"/>
      <c r="C74" s="509"/>
      <c r="D74" s="510"/>
      <c r="E74" s="510"/>
      <c r="F74" s="510"/>
      <c r="G74" s="510"/>
      <c r="H74" s="510"/>
      <c r="I74" s="510"/>
      <c r="J74" s="510"/>
      <c r="K74" s="511"/>
      <c r="L74" s="477"/>
    </row>
    <row r="75" spans="2:13" x14ac:dyDescent="0.25">
      <c r="B75" s="732"/>
      <c r="C75" s="733"/>
      <c r="D75" s="734"/>
      <c r="E75" s="734"/>
      <c r="F75" s="734"/>
      <c r="G75" s="734"/>
      <c r="H75" s="734"/>
      <c r="I75" s="734"/>
      <c r="J75" s="734"/>
      <c r="K75" s="735"/>
      <c r="L75" s="732"/>
      <c r="M75" s="710"/>
    </row>
    <row r="76" spans="2:13" x14ac:dyDescent="0.25">
      <c r="B76" s="732"/>
      <c r="C76" s="733"/>
      <c r="D76" s="734"/>
      <c r="E76" s="734"/>
      <c r="F76" s="734"/>
      <c r="G76" s="734"/>
      <c r="H76" s="734"/>
      <c r="I76" s="734"/>
      <c r="J76" s="734"/>
      <c r="K76" s="735"/>
      <c r="L76" s="732"/>
      <c r="M76" s="710"/>
    </row>
    <row r="77" spans="2:13" x14ac:dyDescent="0.25">
      <c r="B77" s="732"/>
      <c r="C77" s="733"/>
      <c r="D77" s="734"/>
      <c r="E77" s="734"/>
      <c r="F77" s="734"/>
      <c r="G77" s="734"/>
      <c r="H77" s="734"/>
      <c r="I77" s="734"/>
      <c r="J77" s="734"/>
      <c r="K77" s="735"/>
      <c r="L77" s="732"/>
      <c r="M77" s="710"/>
    </row>
    <row r="78" spans="2:13" x14ac:dyDescent="0.25">
      <c r="B78" s="732"/>
      <c r="C78" s="733"/>
      <c r="D78" s="734"/>
      <c r="E78" s="734"/>
      <c r="F78" s="734"/>
      <c r="G78" s="734"/>
      <c r="H78" s="734"/>
      <c r="I78" s="734"/>
      <c r="J78" s="734"/>
      <c r="K78" s="735"/>
      <c r="L78" s="732"/>
      <c r="M78" s="710"/>
    </row>
    <row r="79" spans="2:13" x14ac:dyDescent="0.25">
      <c r="B79" s="732"/>
      <c r="C79" s="733"/>
      <c r="D79" s="734"/>
      <c r="E79" s="734"/>
      <c r="F79" s="734"/>
      <c r="G79" s="734"/>
      <c r="H79" s="734"/>
      <c r="I79" s="734"/>
      <c r="J79" s="734"/>
      <c r="K79" s="735"/>
      <c r="L79" s="732"/>
      <c r="M79" s="710"/>
    </row>
    <row r="80" spans="2:13" x14ac:dyDescent="0.25">
      <c r="B80" s="732"/>
      <c r="C80" s="733"/>
      <c r="D80" s="734"/>
      <c r="E80" s="734"/>
      <c r="F80" s="734"/>
      <c r="G80" s="734"/>
      <c r="H80" s="734"/>
      <c r="I80" s="734"/>
      <c r="J80" s="734"/>
      <c r="K80" s="735"/>
      <c r="L80" s="732"/>
      <c r="M80" s="710"/>
    </row>
    <row r="81" spans="2:12" x14ac:dyDescent="0.25">
      <c r="B81" s="732"/>
      <c r="C81" s="733"/>
      <c r="D81" s="734"/>
      <c r="E81" s="734"/>
      <c r="F81" s="734"/>
      <c r="G81" s="734"/>
      <c r="H81" s="734"/>
      <c r="I81" s="734"/>
      <c r="J81" s="734"/>
      <c r="K81" s="735"/>
      <c r="L81" s="732"/>
    </row>
    <row r="82" spans="2:12" x14ac:dyDescent="0.25">
      <c r="B82" s="732"/>
      <c r="C82" s="733"/>
      <c r="D82" s="734"/>
      <c r="E82" s="734"/>
      <c r="F82" s="734"/>
      <c r="G82" s="734"/>
      <c r="H82" s="734"/>
      <c r="I82" s="734"/>
      <c r="J82" s="734"/>
      <c r="K82" s="735"/>
      <c r="L82" s="732"/>
    </row>
    <row r="83" spans="2:12" x14ac:dyDescent="0.25">
      <c r="B83" s="732"/>
      <c r="C83" s="733"/>
      <c r="D83" s="734"/>
      <c r="E83" s="734"/>
      <c r="F83" s="734"/>
      <c r="G83" s="734"/>
      <c r="H83" s="734"/>
      <c r="I83" s="734"/>
      <c r="J83" s="734"/>
      <c r="K83" s="735"/>
      <c r="L83" s="732"/>
    </row>
    <row r="84" spans="2:12" x14ac:dyDescent="0.25">
      <c r="B84" s="732"/>
      <c r="C84" s="733"/>
      <c r="D84" s="734"/>
      <c r="E84" s="734"/>
      <c r="F84" s="734"/>
      <c r="G84" s="734"/>
      <c r="H84" s="734"/>
      <c r="I84" s="734"/>
      <c r="J84" s="734"/>
      <c r="K84" s="735"/>
      <c r="L84" s="732"/>
    </row>
    <row r="85" spans="2:12" x14ac:dyDescent="0.25">
      <c r="B85" s="732"/>
      <c r="C85" s="733"/>
      <c r="D85" s="734"/>
      <c r="E85" s="734"/>
      <c r="F85" s="734"/>
      <c r="G85" s="734"/>
      <c r="H85" s="734"/>
      <c r="I85" s="734"/>
      <c r="J85" s="734"/>
      <c r="K85" s="735"/>
      <c r="L85" s="732"/>
    </row>
    <row r="86" spans="2:12" x14ac:dyDescent="0.25">
      <c r="B86" s="732"/>
      <c r="C86" s="733"/>
      <c r="D86" s="734"/>
      <c r="E86" s="734"/>
      <c r="F86" s="734"/>
      <c r="G86" s="734"/>
      <c r="H86" s="734"/>
      <c r="I86" s="734"/>
      <c r="J86" s="734"/>
      <c r="K86" s="735"/>
      <c r="L86" s="732"/>
    </row>
    <row r="87" spans="2:12" x14ac:dyDescent="0.25">
      <c r="B87" s="732"/>
      <c r="C87" s="733"/>
      <c r="D87" s="734"/>
      <c r="E87" s="734"/>
      <c r="F87" s="734"/>
      <c r="G87" s="734"/>
      <c r="H87" s="734"/>
      <c r="I87" s="734"/>
      <c r="J87" s="734"/>
      <c r="K87" s="735"/>
      <c r="L87" s="732"/>
    </row>
    <row r="88" spans="2:12" x14ac:dyDescent="0.25">
      <c r="B88" s="732"/>
      <c r="C88" s="733"/>
      <c r="D88" s="734"/>
      <c r="E88" s="734"/>
      <c r="F88" s="734"/>
      <c r="G88" s="734"/>
      <c r="H88" s="734"/>
      <c r="I88" s="734"/>
      <c r="J88" s="734"/>
      <c r="K88" s="735"/>
      <c r="L88" s="732"/>
    </row>
    <row r="89" spans="2:12" x14ac:dyDescent="0.25">
      <c r="B89" s="732"/>
      <c r="C89" s="733"/>
      <c r="D89" s="734"/>
      <c r="E89" s="734"/>
      <c r="F89" s="734"/>
      <c r="G89" s="734"/>
      <c r="H89" s="734"/>
      <c r="I89" s="734"/>
      <c r="J89" s="734"/>
      <c r="K89" s="735"/>
      <c r="L89" s="732"/>
    </row>
    <row r="90" spans="2:12" x14ac:dyDescent="0.25">
      <c r="B90" s="732"/>
      <c r="C90" s="733"/>
      <c r="D90" s="734"/>
      <c r="E90" s="734"/>
      <c r="F90" s="734"/>
      <c r="G90" s="734"/>
      <c r="H90" s="734"/>
      <c r="I90" s="734"/>
      <c r="J90" s="734"/>
      <c r="K90" s="735"/>
      <c r="L90" s="732"/>
    </row>
    <row r="91" spans="2:12" x14ac:dyDescent="0.25">
      <c r="B91" s="732"/>
      <c r="C91" s="736"/>
      <c r="D91" s="737"/>
      <c r="E91" s="737"/>
      <c r="F91" s="737"/>
      <c r="G91" s="737"/>
      <c r="H91" s="737"/>
      <c r="I91" s="737"/>
      <c r="J91" s="737"/>
      <c r="K91" s="738"/>
      <c r="L91" s="732"/>
    </row>
    <row r="92" spans="2:12" x14ac:dyDescent="0.25">
      <c r="B92" s="732"/>
      <c r="C92" s="732"/>
      <c r="D92" s="732"/>
      <c r="E92" s="732"/>
      <c r="F92" s="732"/>
      <c r="G92" s="732"/>
      <c r="H92" s="732"/>
      <c r="I92" s="732"/>
      <c r="J92" s="732"/>
      <c r="K92" s="732"/>
      <c r="L92" s="732"/>
    </row>
    <row r="93" spans="2:12" x14ac:dyDescent="0.25">
      <c r="B93" s="732"/>
      <c r="C93" s="732"/>
      <c r="D93" s="732"/>
      <c r="E93" s="732"/>
      <c r="F93" s="732"/>
      <c r="G93" s="732"/>
      <c r="H93" s="732"/>
      <c r="I93" s="732"/>
      <c r="J93" s="732"/>
      <c r="K93" s="732"/>
      <c r="L93" s="732"/>
    </row>
    <row r="94" spans="2:12" ht="20.100000000000001" customHeight="1" x14ac:dyDescent="0.3">
      <c r="B94" s="732"/>
      <c r="C94" s="1058" t="s">
        <v>2837</v>
      </c>
      <c r="D94" s="1059"/>
      <c r="E94" s="1059"/>
      <c r="F94" s="1059"/>
      <c r="G94" s="1059"/>
      <c r="H94" s="1059"/>
      <c r="I94" s="1059"/>
      <c r="J94" s="1059"/>
      <c r="K94" s="1060"/>
      <c r="L94" s="732"/>
    </row>
    <row r="95" spans="2:12" x14ac:dyDescent="0.25">
      <c r="B95" s="732"/>
      <c r="C95" s="739"/>
      <c r="D95" s="740"/>
      <c r="E95" s="740"/>
      <c r="F95" s="740"/>
      <c r="G95" s="740"/>
      <c r="H95" s="740"/>
      <c r="I95" s="740"/>
      <c r="J95" s="740"/>
      <c r="K95" s="741"/>
      <c r="L95" s="732"/>
    </row>
    <row r="96" spans="2:12" x14ac:dyDescent="0.25">
      <c r="B96" s="732"/>
      <c r="C96" s="733"/>
      <c r="D96" s="734"/>
      <c r="E96" s="734"/>
      <c r="F96" s="734"/>
      <c r="G96" s="734"/>
      <c r="H96" s="734"/>
      <c r="I96" s="734"/>
      <c r="J96" s="734"/>
      <c r="K96" s="735"/>
      <c r="L96" s="732"/>
    </row>
    <row r="97" spans="2:12" x14ac:dyDescent="0.25">
      <c r="B97" s="732"/>
      <c r="C97" s="733"/>
      <c r="D97" s="734"/>
      <c r="E97" s="734"/>
      <c r="F97" s="734"/>
      <c r="G97" s="734"/>
      <c r="H97" s="734"/>
      <c r="I97" s="734"/>
      <c r="J97" s="734"/>
      <c r="K97" s="735"/>
      <c r="L97" s="732"/>
    </row>
    <row r="98" spans="2:12" x14ac:dyDescent="0.25">
      <c r="B98" s="732"/>
      <c r="C98" s="733"/>
      <c r="D98" s="734"/>
      <c r="E98" s="734"/>
      <c r="F98" s="734"/>
      <c r="G98" s="734"/>
      <c r="H98" s="734"/>
      <c r="I98" s="734"/>
      <c r="J98" s="734"/>
      <c r="K98" s="735"/>
      <c r="L98" s="732"/>
    </row>
    <row r="99" spans="2:12" x14ac:dyDescent="0.25">
      <c r="B99" s="732"/>
      <c r="C99" s="733"/>
      <c r="D99" s="734"/>
      <c r="E99" s="734"/>
      <c r="F99" s="734"/>
      <c r="G99" s="734"/>
      <c r="H99" s="734"/>
      <c r="I99" s="734"/>
      <c r="J99" s="734"/>
      <c r="K99" s="735"/>
      <c r="L99" s="732"/>
    </row>
    <row r="100" spans="2:12" x14ac:dyDescent="0.25">
      <c r="B100" s="732"/>
      <c r="C100" s="733"/>
      <c r="D100" s="734"/>
      <c r="E100" s="734"/>
      <c r="F100" s="734"/>
      <c r="G100" s="734"/>
      <c r="H100" s="734"/>
      <c r="I100" s="734"/>
      <c r="J100" s="734"/>
      <c r="K100" s="735"/>
      <c r="L100" s="732"/>
    </row>
    <row r="101" spans="2:12" x14ac:dyDescent="0.25">
      <c r="B101" s="732"/>
      <c r="C101" s="733"/>
      <c r="D101" s="734"/>
      <c r="E101" s="734"/>
      <c r="F101" s="734"/>
      <c r="G101" s="734"/>
      <c r="H101" s="734"/>
      <c r="I101" s="734"/>
      <c r="J101" s="734"/>
      <c r="K101" s="735"/>
      <c r="L101" s="732"/>
    </row>
    <row r="102" spans="2:12" x14ac:dyDescent="0.25">
      <c r="B102" s="732"/>
      <c r="C102" s="733"/>
      <c r="D102" s="734"/>
      <c r="E102" s="734"/>
      <c r="F102" s="734"/>
      <c r="G102" s="734"/>
      <c r="H102" s="734"/>
      <c r="I102" s="734"/>
      <c r="J102" s="734"/>
      <c r="K102" s="735"/>
      <c r="L102" s="732"/>
    </row>
    <row r="103" spans="2:12" x14ac:dyDescent="0.25">
      <c r="B103" s="732"/>
      <c r="C103" s="733"/>
      <c r="D103" s="734"/>
      <c r="E103" s="734"/>
      <c r="F103" s="734"/>
      <c r="G103" s="734"/>
      <c r="H103" s="734"/>
      <c r="I103" s="734"/>
      <c r="J103" s="734"/>
      <c r="K103" s="735"/>
      <c r="L103" s="732"/>
    </row>
    <row r="104" spans="2:12" x14ac:dyDescent="0.25">
      <c r="B104" s="732"/>
      <c r="C104" s="733"/>
      <c r="D104" s="734"/>
      <c r="E104" s="734"/>
      <c r="F104" s="734"/>
      <c r="G104" s="734"/>
      <c r="H104" s="734"/>
      <c r="I104" s="734"/>
      <c r="J104" s="734"/>
      <c r="K104" s="735"/>
      <c r="L104" s="732"/>
    </row>
    <row r="105" spans="2:12" x14ac:dyDescent="0.25">
      <c r="B105" s="732"/>
      <c r="C105" s="733"/>
      <c r="D105" s="734"/>
      <c r="E105" s="734"/>
      <c r="F105" s="734"/>
      <c r="G105" s="734"/>
      <c r="H105" s="734"/>
      <c r="I105" s="734"/>
      <c r="J105" s="734"/>
      <c r="K105" s="735"/>
      <c r="L105" s="732"/>
    </row>
    <row r="106" spans="2:12" x14ac:dyDescent="0.25">
      <c r="B106" s="732"/>
      <c r="C106" s="733"/>
      <c r="D106" s="734"/>
      <c r="E106" s="734"/>
      <c r="F106" s="734"/>
      <c r="G106" s="734"/>
      <c r="H106" s="734"/>
      <c r="I106" s="734"/>
      <c r="J106" s="734"/>
      <c r="K106" s="735"/>
      <c r="L106" s="732"/>
    </row>
    <row r="107" spans="2:12" x14ac:dyDescent="0.25">
      <c r="B107" s="732"/>
      <c r="C107" s="733"/>
      <c r="D107" s="734"/>
      <c r="E107" s="734"/>
      <c r="F107" s="734"/>
      <c r="G107" s="734"/>
      <c r="H107" s="734"/>
      <c r="I107" s="734"/>
      <c r="J107" s="734"/>
      <c r="K107" s="735"/>
      <c r="L107" s="732"/>
    </row>
    <row r="108" spans="2:12" x14ac:dyDescent="0.25">
      <c r="B108" s="732"/>
      <c r="C108" s="733"/>
      <c r="D108" s="734"/>
      <c r="E108" s="734"/>
      <c r="F108" s="734"/>
      <c r="G108" s="734"/>
      <c r="H108" s="734"/>
      <c r="I108" s="734"/>
      <c r="J108" s="734"/>
      <c r="K108" s="735"/>
      <c r="L108" s="732"/>
    </row>
    <row r="109" spans="2:12" x14ac:dyDescent="0.25">
      <c r="B109" s="732"/>
      <c r="C109" s="733"/>
      <c r="D109" s="734"/>
      <c r="E109" s="734"/>
      <c r="F109" s="734"/>
      <c r="G109" s="734"/>
      <c r="H109" s="734"/>
      <c r="I109" s="734"/>
      <c r="J109" s="734"/>
      <c r="K109" s="735"/>
      <c r="L109" s="732"/>
    </row>
    <row r="110" spans="2:12" x14ac:dyDescent="0.25">
      <c r="B110" s="732"/>
      <c r="C110" s="733"/>
      <c r="D110" s="734"/>
      <c r="E110" s="734"/>
      <c r="F110" s="734"/>
      <c r="G110" s="734"/>
      <c r="H110" s="734"/>
      <c r="I110" s="734"/>
      <c r="J110" s="734"/>
      <c r="K110" s="735"/>
      <c r="L110" s="732"/>
    </row>
    <row r="111" spans="2:12" x14ac:dyDescent="0.25">
      <c r="B111" s="732"/>
      <c r="C111" s="733"/>
      <c r="D111" s="734"/>
      <c r="E111" s="734"/>
      <c r="F111" s="734"/>
      <c r="G111" s="734"/>
      <c r="H111" s="734"/>
      <c r="I111" s="734"/>
      <c r="J111" s="734"/>
      <c r="K111" s="735"/>
      <c r="L111" s="732"/>
    </row>
    <row r="112" spans="2:12" x14ac:dyDescent="0.25">
      <c r="B112" s="732"/>
      <c r="C112" s="736"/>
      <c r="D112" s="737"/>
      <c r="E112" s="737"/>
      <c r="F112" s="737"/>
      <c r="G112" s="737"/>
      <c r="H112" s="737"/>
      <c r="I112" s="737"/>
      <c r="J112" s="737"/>
      <c r="K112" s="738"/>
      <c r="L112" s="732"/>
    </row>
    <row r="113" spans="2:16" x14ac:dyDescent="0.25">
      <c r="B113" s="732"/>
      <c r="C113" s="732"/>
      <c r="D113" s="732"/>
      <c r="E113" s="732"/>
      <c r="F113" s="732"/>
      <c r="G113" s="732"/>
      <c r="H113" s="732"/>
      <c r="I113" s="732"/>
      <c r="J113" s="732"/>
      <c r="K113" s="732"/>
      <c r="L113" s="732"/>
      <c r="M113" s="710"/>
      <c r="N113" s="710"/>
    </row>
    <row r="114" spans="2:16" x14ac:dyDescent="0.25">
      <c r="B114" s="732"/>
      <c r="C114" s="732"/>
      <c r="D114" s="732"/>
      <c r="E114" s="732"/>
      <c r="F114" s="732"/>
      <c r="G114" s="732"/>
      <c r="H114" s="732"/>
      <c r="I114" s="732"/>
      <c r="J114" s="732"/>
      <c r="K114" s="732"/>
      <c r="L114" s="732"/>
      <c r="M114" s="710"/>
      <c r="N114" s="710"/>
    </row>
    <row r="115" spans="2:16" ht="20.100000000000001" customHeight="1" x14ac:dyDescent="0.3">
      <c r="B115" s="732"/>
      <c r="C115" s="1056" t="s">
        <v>2840</v>
      </c>
      <c r="D115" s="1057"/>
      <c r="E115" s="1057"/>
      <c r="F115" s="1057"/>
      <c r="G115" s="1057"/>
      <c r="H115" s="1057"/>
      <c r="I115" s="1057"/>
      <c r="J115" s="1057"/>
      <c r="K115" s="1057"/>
      <c r="L115" s="732"/>
      <c r="M115" s="710"/>
      <c r="N115" s="710"/>
    </row>
    <row r="116" spans="2:16" x14ac:dyDescent="0.25">
      <c r="B116" s="732"/>
      <c r="C116" s="739"/>
      <c r="D116" s="740"/>
      <c r="E116" s="740"/>
      <c r="F116" s="740"/>
      <c r="G116" s="740"/>
      <c r="H116" s="740"/>
      <c r="I116" s="740"/>
      <c r="J116" s="740"/>
      <c r="K116" s="741"/>
      <c r="L116" s="732"/>
      <c r="M116" s="710"/>
      <c r="N116" s="710"/>
    </row>
    <row r="117" spans="2:16" x14ac:dyDescent="0.25">
      <c r="B117" s="732"/>
      <c r="C117" s="733"/>
      <c r="D117" s="734"/>
      <c r="E117" s="734"/>
      <c r="F117" s="734"/>
      <c r="G117" s="734"/>
      <c r="H117" s="734"/>
      <c r="I117" s="734"/>
      <c r="J117" s="734"/>
      <c r="K117" s="735"/>
      <c r="L117" s="732"/>
      <c r="M117" s="710"/>
      <c r="N117" s="710"/>
    </row>
    <row r="118" spans="2:16" x14ac:dyDescent="0.25">
      <c r="B118" s="732"/>
      <c r="C118" s="733"/>
      <c r="D118" s="734"/>
      <c r="E118" s="734"/>
      <c r="F118" s="734"/>
      <c r="G118" s="734"/>
      <c r="H118" s="734"/>
      <c r="I118" s="734"/>
      <c r="J118" s="734"/>
      <c r="K118" s="735"/>
      <c r="L118" s="732"/>
      <c r="M118" s="710"/>
      <c r="N118" s="710"/>
      <c r="P118" t="s">
        <v>3186</v>
      </c>
    </row>
    <row r="119" spans="2:16" x14ac:dyDescent="0.25">
      <c r="B119" s="732"/>
      <c r="C119" s="733"/>
      <c r="D119" s="734"/>
      <c r="E119" s="734"/>
      <c r="F119" s="734"/>
      <c r="G119" s="734"/>
      <c r="H119" s="734"/>
      <c r="I119" s="734"/>
      <c r="J119" s="734"/>
      <c r="K119" s="735"/>
      <c r="L119" s="732"/>
      <c r="M119" s="710"/>
      <c r="N119" s="710"/>
    </row>
    <row r="120" spans="2:16" x14ac:dyDescent="0.25">
      <c r="B120" s="732"/>
      <c r="C120" s="733"/>
      <c r="D120" s="734"/>
      <c r="E120" s="734"/>
      <c r="F120" s="734"/>
      <c r="G120" s="734"/>
      <c r="H120" s="734"/>
      <c r="I120" s="734"/>
      <c r="J120" s="734"/>
      <c r="K120" s="735"/>
      <c r="L120" s="732"/>
      <c r="M120" s="710"/>
      <c r="N120" s="710"/>
    </row>
    <row r="121" spans="2:16" x14ac:dyDescent="0.25">
      <c r="B121" s="732"/>
      <c r="C121" s="733"/>
      <c r="D121" s="734"/>
      <c r="E121" s="734"/>
      <c r="F121" s="734"/>
      <c r="G121" s="734"/>
      <c r="H121" s="734"/>
      <c r="I121" s="734"/>
      <c r="J121" s="734"/>
      <c r="K121" s="735"/>
      <c r="L121" s="732"/>
      <c r="M121" s="710"/>
      <c r="N121" s="710"/>
    </row>
    <row r="122" spans="2:16" x14ac:dyDescent="0.25">
      <c r="B122" s="732"/>
      <c r="C122" s="733"/>
      <c r="D122" s="734"/>
      <c r="E122" s="734"/>
      <c r="F122" s="734"/>
      <c r="G122" s="734"/>
      <c r="H122" s="734"/>
      <c r="I122" s="734"/>
      <c r="J122" s="734"/>
      <c r="K122" s="735"/>
      <c r="L122" s="732"/>
      <c r="M122" s="710"/>
      <c r="N122" s="710"/>
    </row>
    <row r="123" spans="2:16" x14ac:dyDescent="0.25">
      <c r="B123" s="732"/>
      <c r="C123" s="733"/>
      <c r="D123" s="734"/>
      <c r="E123" s="734"/>
      <c r="F123" s="734"/>
      <c r="G123" s="734"/>
      <c r="H123" s="734"/>
      <c r="I123" s="734"/>
      <c r="J123" s="734"/>
      <c r="K123" s="735"/>
      <c r="L123" s="732"/>
      <c r="M123" s="710"/>
      <c r="N123" s="710"/>
    </row>
    <row r="124" spans="2:16" x14ac:dyDescent="0.25">
      <c r="B124" s="732"/>
      <c r="C124" s="733"/>
      <c r="D124" s="734"/>
      <c r="E124" s="734"/>
      <c r="F124" s="734"/>
      <c r="G124" s="734"/>
      <c r="H124" s="734"/>
      <c r="I124" s="734"/>
      <c r="J124" s="734"/>
      <c r="K124" s="735"/>
      <c r="L124" s="732"/>
      <c r="M124" s="710"/>
      <c r="N124" s="710"/>
    </row>
    <row r="125" spans="2:16" x14ac:dyDescent="0.25">
      <c r="B125" s="732"/>
      <c r="C125" s="733"/>
      <c r="D125" s="734"/>
      <c r="E125" s="734"/>
      <c r="F125" s="734"/>
      <c r="G125" s="734"/>
      <c r="H125" s="734"/>
      <c r="I125" s="734"/>
      <c r="J125" s="734"/>
      <c r="K125" s="735"/>
      <c r="L125" s="732"/>
      <c r="M125" s="710"/>
      <c r="N125" s="710"/>
    </row>
    <row r="126" spans="2:16" x14ac:dyDescent="0.25">
      <c r="B126" s="732"/>
      <c r="C126" s="733"/>
      <c r="D126" s="734"/>
      <c r="E126" s="734"/>
      <c r="F126" s="734"/>
      <c r="G126" s="734"/>
      <c r="H126" s="734"/>
      <c r="I126" s="734"/>
      <c r="J126" s="734"/>
      <c r="K126" s="735"/>
      <c r="L126" s="732"/>
      <c r="M126" s="710"/>
      <c r="N126" s="710"/>
    </row>
    <row r="127" spans="2:16" x14ac:dyDescent="0.25">
      <c r="B127" s="732"/>
      <c r="C127" s="733"/>
      <c r="D127" s="734"/>
      <c r="E127" s="734"/>
      <c r="F127" s="734"/>
      <c r="G127" s="734"/>
      <c r="H127" s="734"/>
      <c r="I127" s="734"/>
      <c r="J127" s="734"/>
      <c r="K127" s="735"/>
      <c r="L127" s="732"/>
      <c r="M127" s="710"/>
      <c r="N127" s="710"/>
    </row>
    <row r="128" spans="2:16" x14ac:dyDescent="0.25">
      <c r="B128" s="732"/>
      <c r="C128" s="733"/>
      <c r="D128" s="734"/>
      <c r="E128" s="734"/>
      <c r="F128" s="734"/>
      <c r="G128" s="734"/>
      <c r="H128" s="734"/>
      <c r="I128" s="734"/>
      <c r="J128" s="734"/>
      <c r="K128" s="735"/>
      <c r="L128" s="732"/>
      <c r="M128" s="710"/>
      <c r="N128" s="710"/>
    </row>
    <row r="129" spans="2:12" x14ac:dyDescent="0.25">
      <c r="B129" s="732"/>
      <c r="C129" s="733"/>
      <c r="D129" s="734"/>
      <c r="E129" s="734"/>
      <c r="F129" s="734"/>
      <c r="G129" s="734"/>
      <c r="H129" s="734"/>
      <c r="I129" s="734"/>
      <c r="J129" s="734"/>
      <c r="K129" s="735"/>
      <c r="L129" s="732"/>
    </row>
    <row r="130" spans="2:12" x14ac:dyDescent="0.25">
      <c r="B130" s="732"/>
      <c r="C130" s="733"/>
      <c r="D130" s="734"/>
      <c r="E130" s="734"/>
      <c r="F130" s="734"/>
      <c r="G130" s="734"/>
      <c r="H130" s="734"/>
      <c r="I130" s="734"/>
      <c r="J130" s="734"/>
      <c r="K130" s="735"/>
      <c r="L130" s="732"/>
    </row>
    <row r="131" spans="2:12" x14ac:dyDescent="0.25">
      <c r="B131" s="732"/>
      <c r="C131" s="733"/>
      <c r="D131" s="734"/>
      <c r="E131" s="734"/>
      <c r="F131" s="734"/>
      <c r="G131" s="734"/>
      <c r="H131" s="734"/>
      <c r="I131" s="734"/>
      <c r="J131" s="734"/>
      <c r="K131" s="735"/>
      <c r="L131" s="732"/>
    </row>
    <row r="132" spans="2:12" x14ac:dyDescent="0.25">
      <c r="B132" s="732"/>
      <c r="C132" s="736"/>
      <c r="D132" s="737"/>
      <c r="E132" s="737"/>
      <c r="F132" s="737"/>
      <c r="G132" s="737"/>
      <c r="H132" s="737"/>
      <c r="I132" s="737"/>
      <c r="J132" s="737"/>
      <c r="K132" s="738"/>
      <c r="L132" s="732"/>
    </row>
    <row r="133" spans="2:12" x14ac:dyDescent="0.25">
      <c r="B133" s="732"/>
      <c r="C133" s="732"/>
      <c r="D133" s="732"/>
      <c r="E133" s="732"/>
      <c r="F133" s="732"/>
      <c r="G133" s="732"/>
      <c r="H133" s="732"/>
      <c r="I133" s="732"/>
      <c r="J133" s="732"/>
      <c r="K133" s="732"/>
      <c r="L133" s="732"/>
    </row>
  </sheetData>
  <sheetProtection formatColumns="0"/>
  <mergeCells count="25">
    <mergeCell ref="C37:M37"/>
    <mergeCell ref="N14:N15"/>
    <mergeCell ref="M27:M28"/>
    <mergeCell ref="C69:K69"/>
    <mergeCell ref="D41:D42"/>
    <mergeCell ref="E41:I41"/>
    <mergeCell ref="C23:M23"/>
    <mergeCell ref="C41:C42"/>
    <mergeCell ref="C47:I47"/>
    <mergeCell ref="C73:K73"/>
    <mergeCell ref="C94:K94"/>
    <mergeCell ref="C115:K115"/>
    <mergeCell ref="C10:M10"/>
    <mergeCell ref="H14:M14"/>
    <mergeCell ref="C27:C28"/>
    <mergeCell ref="D27:D28"/>
    <mergeCell ref="E27:E28"/>
    <mergeCell ref="F27:F28"/>
    <mergeCell ref="G27:G28"/>
    <mergeCell ref="H27:L27"/>
    <mergeCell ref="C14:C15"/>
    <mergeCell ref="D14:D15"/>
    <mergeCell ref="E14:E15"/>
    <mergeCell ref="F14:F15"/>
    <mergeCell ref="G14:G15"/>
  </mergeCells>
  <dataValidations disablePrompts="1" count="2">
    <dataValidation type="list" allowBlank="1" showInputMessage="1" showErrorMessage="1" sqref="F19 F32" xr:uid="{00000000-0002-0000-1900-000000000000}">
      <formula1>RNGDROPDOWN1</formula1>
    </dataValidation>
    <dataValidation type="list" allowBlank="1" showInputMessage="1" showErrorMessage="1" sqref="G32 G19" xr:uid="{00000000-0002-0000-1900-000001000000}">
      <formula1>CYBERDROPDOWN</formula1>
    </dataValidation>
  </dataValidations>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&amp;T&amp;RPage &amp;P of &amp;N&amp;C&amp;1#&amp;"Calibri"&amp;10&amp;K000000Classification: Confidential</oddFooter>
  </headerFooter>
  <rowBreaks count="1" manualBreakCount="1">
    <brk id="66"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B2:M63"/>
  <sheetViews>
    <sheetView showGridLines="0" zoomScale="85" zoomScaleNormal="85" workbookViewId="0">
      <pane ySplit="4" topLeftCell="A5" activePane="bottomLeft" state="frozen"/>
      <selection activeCell="C39" sqref="C39"/>
      <selection pane="bottomLeft" activeCell="A5" sqref="A5"/>
    </sheetView>
  </sheetViews>
  <sheetFormatPr defaultRowHeight="12.75" x14ac:dyDescent="0.2"/>
  <cols>
    <col min="1" max="1" width="2.7109375" customWidth="1"/>
    <col min="2" max="2" width="5.7109375" customWidth="1"/>
    <col min="3" max="3" width="19.7109375" style="339" customWidth="1"/>
    <col min="4" max="4" width="4.140625" style="339" customWidth="1"/>
    <col min="5" max="10" width="9.140625" style="339"/>
  </cols>
  <sheetData>
    <row r="2" spans="2:11" ht="30" x14ac:dyDescent="0.2">
      <c r="B2" s="352" t="s">
        <v>917</v>
      </c>
      <c r="C2" s="352"/>
      <c r="D2" s="343"/>
      <c r="E2" s="343"/>
      <c r="F2" s="343"/>
      <c r="G2" s="343"/>
      <c r="H2" s="343"/>
      <c r="I2" s="343"/>
    </row>
    <row r="3" spans="2:11" ht="15" customHeight="1" x14ac:dyDescent="0.2">
      <c r="C3" s="347"/>
      <c r="D3" s="348"/>
      <c r="E3" s="348"/>
      <c r="F3" s="348"/>
      <c r="G3" s="348"/>
      <c r="H3" s="348"/>
      <c r="I3" s="348"/>
    </row>
    <row r="4" spans="2:11" ht="24.95" customHeight="1" x14ac:dyDescent="0.2">
      <c r="B4" s="366" t="s">
        <v>918</v>
      </c>
      <c r="C4" s="344" t="s">
        <v>919</v>
      </c>
      <c r="D4" s="348"/>
      <c r="E4" s="348"/>
      <c r="F4" s="348"/>
      <c r="G4" s="348"/>
      <c r="H4" s="348"/>
      <c r="I4" s="348"/>
    </row>
    <row r="5" spans="2:11" ht="15" customHeight="1" x14ac:dyDescent="0.2">
      <c r="C5" s="348"/>
      <c r="D5" s="348"/>
      <c r="E5" s="348"/>
      <c r="F5" s="348"/>
      <c r="G5" s="348"/>
      <c r="H5" s="348"/>
      <c r="I5" s="348"/>
    </row>
    <row r="6" spans="2:11" ht="24.95" customHeight="1" x14ac:dyDescent="0.2">
      <c r="B6" s="366" t="s">
        <v>918</v>
      </c>
      <c r="C6" s="806" t="s">
        <v>920</v>
      </c>
      <c r="D6" s="806"/>
      <c r="E6" s="806"/>
      <c r="F6" s="806"/>
      <c r="G6" s="806"/>
      <c r="H6" s="806"/>
      <c r="I6" s="806"/>
      <c r="J6" s="350"/>
      <c r="K6" s="351"/>
    </row>
    <row r="7" spans="2:11" ht="15" customHeight="1" x14ac:dyDescent="0.2">
      <c r="C7" s="348"/>
      <c r="D7" s="348"/>
      <c r="E7" s="348"/>
      <c r="F7" s="348"/>
      <c r="G7" s="348"/>
      <c r="H7" s="348"/>
      <c r="I7" s="348"/>
    </row>
    <row r="8" spans="2:11" ht="24.95" customHeight="1" x14ac:dyDescent="0.2">
      <c r="B8" s="366" t="s">
        <v>918</v>
      </c>
      <c r="C8" s="806" t="s">
        <v>921</v>
      </c>
      <c r="D8" s="806"/>
      <c r="E8" s="806"/>
      <c r="F8" s="806"/>
      <c r="G8" s="806"/>
      <c r="H8" s="806"/>
      <c r="I8" s="806"/>
      <c r="J8" s="350"/>
      <c r="K8" s="351"/>
    </row>
    <row r="9" spans="2:11" ht="24.95" customHeight="1" x14ac:dyDescent="0.2">
      <c r="B9" s="366" t="s">
        <v>918</v>
      </c>
      <c r="C9" s="806" t="s">
        <v>922</v>
      </c>
      <c r="D9" s="806"/>
      <c r="E9" s="806"/>
      <c r="F9" s="806"/>
      <c r="G9" s="806"/>
      <c r="H9" s="806"/>
      <c r="I9" s="806"/>
      <c r="J9" s="350"/>
      <c r="K9" s="351"/>
    </row>
    <row r="10" spans="2:11" ht="15" customHeight="1" x14ac:dyDescent="0.2">
      <c r="C10" s="348"/>
      <c r="D10" s="348"/>
      <c r="E10" s="348"/>
      <c r="F10" s="348"/>
      <c r="G10" s="348"/>
      <c r="H10" s="348"/>
      <c r="I10" s="348"/>
    </row>
    <row r="11" spans="2:11" ht="24.95" customHeight="1" x14ac:dyDescent="0.2">
      <c r="B11" s="366" t="s">
        <v>918</v>
      </c>
      <c r="C11" s="806" t="s">
        <v>923</v>
      </c>
      <c r="D11" s="806"/>
      <c r="E11" s="806"/>
      <c r="F11" s="806"/>
      <c r="G11" s="806"/>
      <c r="H11" s="806"/>
      <c r="I11" s="806"/>
      <c r="J11" s="350"/>
      <c r="K11" s="351"/>
    </row>
    <row r="12" spans="2:11" ht="24.95" customHeight="1" x14ac:dyDescent="0.2">
      <c r="C12" s="355" t="s">
        <v>924</v>
      </c>
      <c r="D12" s="355"/>
      <c r="E12" s="355" t="s">
        <v>925</v>
      </c>
      <c r="F12" s="346"/>
      <c r="G12" s="346"/>
      <c r="H12" s="346"/>
      <c r="I12" s="346"/>
      <c r="J12" s="349"/>
      <c r="K12" s="345"/>
    </row>
    <row r="13" spans="2:11" ht="24.95" customHeight="1" x14ac:dyDescent="0.2">
      <c r="C13" s="406" t="s">
        <v>926</v>
      </c>
      <c r="D13" s="619"/>
      <c r="E13" s="620" t="s">
        <v>927</v>
      </c>
      <c r="F13" s="619"/>
      <c r="G13" s="619"/>
      <c r="H13" s="619"/>
      <c r="I13" s="619"/>
      <c r="J13" s="621"/>
      <c r="K13" s="622"/>
    </row>
    <row r="14" spans="2:11" s="354" customFormat="1" ht="24.95" customHeight="1" x14ac:dyDescent="0.2">
      <c r="C14" s="406" t="s">
        <v>928</v>
      </c>
      <c r="D14" s="623"/>
      <c r="E14" s="624" t="s">
        <v>929</v>
      </c>
      <c r="F14" s="623"/>
      <c r="G14" s="623"/>
      <c r="H14" s="623"/>
      <c r="I14" s="623"/>
      <c r="J14" s="625"/>
      <c r="K14" s="626"/>
    </row>
    <row r="15" spans="2:11" s="354" customFormat="1" ht="24.95" customHeight="1" x14ac:dyDescent="0.2">
      <c r="C15" s="406" t="str">
        <f>C14&amp;" Validations"</f>
        <v>Form 012 Validations</v>
      </c>
      <c r="D15" s="402"/>
      <c r="E15" s="403"/>
      <c r="F15" s="402"/>
      <c r="G15" s="402"/>
      <c r="H15" s="402"/>
      <c r="I15" s="402"/>
      <c r="J15" s="404"/>
      <c r="K15" s="405"/>
    </row>
    <row r="16" spans="2:11" s="354" customFormat="1" ht="24.95" customHeight="1" x14ac:dyDescent="0.2">
      <c r="C16" s="406" t="s">
        <v>930</v>
      </c>
      <c r="D16" s="407"/>
      <c r="E16" s="408" t="s">
        <v>931</v>
      </c>
      <c r="F16" s="407"/>
      <c r="G16" s="407"/>
      <c r="H16" s="407"/>
      <c r="I16" s="407"/>
      <c r="J16" s="409"/>
      <c r="K16" s="410"/>
    </row>
    <row r="17" spans="2:13" s="354" customFormat="1" ht="24.95" customHeight="1" x14ac:dyDescent="0.2">
      <c r="C17" s="361" t="str">
        <f>C16&amp;" Validations"</f>
        <v>Form 309 Validations</v>
      </c>
      <c r="D17" s="362"/>
      <c r="E17" s="363"/>
      <c r="F17" s="362"/>
      <c r="G17" s="362"/>
      <c r="H17" s="362"/>
      <c r="I17" s="362"/>
      <c r="J17" s="364"/>
      <c r="K17" s="365"/>
    </row>
    <row r="18" spans="2:13" s="354" customFormat="1" ht="24.95" customHeight="1" x14ac:dyDescent="0.2">
      <c r="C18" s="361" t="s">
        <v>932</v>
      </c>
      <c r="D18" s="362"/>
      <c r="E18" s="363" t="s">
        <v>933</v>
      </c>
      <c r="F18" s="362"/>
      <c r="G18" s="362"/>
      <c r="H18" s="362"/>
      <c r="I18" s="362"/>
      <c r="J18" s="364"/>
      <c r="K18" s="365"/>
    </row>
    <row r="19" spans="2:13" s="354" customFormat="1" ht="24.95" customHeight="1" x14ac:dyDescent="0.2">
      <c r="C19" s="361" t="str">
        <f>C18&amp;" Validations"</f>
        <v>Form 310 Validations</v>
      </c>
      <c r="D19" s="362"/>
      <c r="E19" s="363"/>
      <c r="F19" s="362"/>
      <c r="G19" s="362"/>
      <c r="H19" s="362"/>
      <c r="I19" s="362"/>
      <c r="J19" s="364"/>
      <c r="K19" s="365"/>
    </row>
    <row r="20" spans="2:13" s="354" customFormat="1" ht="24.95" customHeight="1" x14ac:dyDescent="0.2">
      <c r="C20" s="361" t="s">
        <v>934</v>
      </c>
      <c r="D20" s="362"/>
      <c r="E20" s="363" t="s">
        <v>935</v>
      </c>
      <c r="F20" s="362"/>
      <c r="G20" s="362"/>
      <c r="H20" s="362"/>
      <c r="I20" s="362"/>
      <c r="J20" s="364"/>
      <c r="K20" s="365"/>
    </row>
    <row r="21" spans="2:13" s="354" customFormat="1" ht="24.95" customHeight="1" x14ac:dyDescent="0.2">
      <c r="C21" s="361" t="str">
        <f>C20&amp;" Validations"</f>
        <v>Form 311 Validations</v>
      </c>
      <c r="D21" s="362"/>
      <c r="E21" s="363"/>
      <c r="F21" s="362"/>
      <c r="G21" s="362"/>
      <c r="H21" s="362"/>
      <c r="I21" s="362"/>
      <c r="J21" s="364"/>
      <c r="K21" s="365"/>
    </row>
    <row r="22" spans="2:13" s="354" customFormat="1" ht="24.95" customHeight="1" x14ac:dyDescent="0.2">
      <c r="C22" s="361" t="s">
        <v>936</v>
      </c>
      <c r="D22" s="362"/>
      <c r="E22" s="363" t="s">
        <v>937</v>
      </c>
      <c r="F22" s="362"/>
      <c r="G22" s="362"/>
      <c r="H22" s="362"/>
      <c r="I22" s="362"/>
      <c r="J22" s="364"/>
      <c r="K22" s="365"/>
    </row>
    <row r="23" spans="2:13" s="354" customFormat="1" ht="24.95" customHeight="1" x14ac:dyDescent="0.2">
      <c r="C23" s="361" t="str">
        <f>C22&amp;" Validations"</f>
        <v>Form 312 Validations</v>
      </c>
      <c r="D23" s="362"/>
      <c r="E23" s="363"/>
      <c r="F23" s="362"/>
      <c r="G23" s="362"/>
      <c r="H23" s="362"/>
      <c r="I23" s="362"/>
      <c r="J23" s="364"/>
      <c r="K23" s="365"/>
    </row>
    <row r="24" spans="2:13" s="354" customFormat="1" ht="24.95" customHeight="1" x14ac:dyDescent="0.2">
      <c r="C24" s="361" t="s">
        <v>938</v>
      </c>
      <c r="D24" s="362"/>
      <c r="E24" s="363" t="s">
        <v>939</v>
      </c>
      <c r="F24" s="362"/>
      <c r="G24" s="362"/>
      <c r="H24" s="362"/>
      <c r="I24" s="362"/>
      <c r="J24" s="364"/>
      <c r="K24" s="365"/>
    </row>
    <row r="25" spans="2:13" s="354" customFormat="1" ht="24.95" customHeight="1" x14ac:dyDescent="0.2">
      <c r="C25" s="361" t="str">
        <f>C24&amp;" Validations"</f>
        <v>Form 313 Validations</v>
      </c>
      <c r="D25" s="362"/>
      <c r="E25" s="363"/>
      <c r="F25" s="362"/>
      <c r="G25" s="362"/>
      <c r="H25" s="362"/>
      <c r="I25" s="362"/>
      <c r="J25" s="364"/>
      <c r="K25" s="365"/>
    </row>
    <row r="26" spans="2:13" s="354" customFormat="1" ht="24.95" customHeight="1" x14ac:dyDescent="0.2">
      <c r="C26" s="361" t="s">
        <v>940</v>
      </c>
      <c r="D26" s="362"/>
      <c r="E26" s="363" t="s">
        <v>941</v>
      </c>
      <c r="F26" s="362"/>
      <c r="G26" s="362"/>
      <c r="H26" s="362"/>
      <c r="I26" s="362"/>
      <c r="J26" s="364"/>
      <c r="K26" s="365"/>
    </row>
    <row r="27" spans="2:13" s="354" customFormat="1" ht="24.95" customHeight="1" x14ac:dyDescent="0.2">
      <c r="C27" s="361" t="str">
        <f>C26&amp;" Validations"</f>
        <v>Form 314 Validations</v>
      </c>
      <c r="D27" s="362"/>
      <c r="E27" s="363"/>
      <c r="F27" s="362"/>
      <c r="G27" s="362"/>
      <c r="H27" s="362"/>
      <c r="I27" s="362"/>
      <c r="J27" s="364"/>
      <c r="K27" s="365"/>
    </row>
    <row r="28" spans="2:13" s="354" customFormat="1" ht="15" customHeight="1" x14ac:dyDescent="0.2">
      <c r="C28" s="353"/>
      <c r="D28" s="353"/>
      <c r="E28" s="353"/>
      <c r="F28" s="353"/>
      <c r="G28" s="353"/>
      <c r="H28" s="353"/>
      <c r="I28" s="353"/>
      <c r="J28" s="33"/>
    </row>
    <row r="29" spans="2:13" s="354" customFormat="1" ht="24.95" customHeight="1" x14ac:dyDescent="0.2">
      <c r="B29" s="366" t="s">
        <v>918</v>
      </c>
      <c r="C29" s="806" t="s">
        <v>942</v>
      </c>
      <c r="D29" s="806"/>
      <c r="E29" s="806"/>
      <c r="F29" s="806"/>
      <c r="G29" s="806"/>
      <c r="H29" s="806"/>
      <c r="I29" s="806"/>
      <c r="J29" s="350"/>
      <c r="K29" s="351"/>
      <c r="L29" s="762"/>
    </row>
    <row r="30" spans="2:13" s="354" customFormat="1" ht="24.95" customHeight="1" x14ac:dyDescent="0.2">
      <c r="C30" s="355" t="s">
        <v>924</v>
      </c>
      <c r="D30" s="355"/>
      <c r="E30" s="355" t="s">
        <v>925</v>
      </c>
      <c r="F30" s="346"/>
      <c r="G30" s="346"/>
      <c r="H30" s="346"/>
      <c r="I30" s="346"/>
      <c r="J30" s="349"/>
      <c r="K30" s="345"/>
      <c r="L30"/>
      <c r="M30"/>
    </row>
    <row r="31" spans="2:13" s="354" customFormat="1" ht="24.95" customHeight="1" x14ac:dyDescent="0.2">
      <c r="C31" s="361" t="s">
        <v>943</v>
      </c>
      <c r="D31" s="362"/>
      <c r="E31" s="363" t="s">
        <v>944</v>
      </c>
      <c r="F31" s="362"/>
      <c r="G31" s="362"/>
      <c r="H31" s="362"/>
      <c r="I31" s="362"/>
      <c r="J31" s="364"/>
      <c r="K31" s="365"/>
    </row>
    <row r="32" spans="2:13" s="354" customFormat="1" ht="24.95" customHeight="1" x14ac:dyDescent="0.2">
      <c r="C32" s="361" t="str">
        <f>C31&amp;" Validations"</f>
        <v>Form 500 Validations</v>
      </c>
      <c r="D32" s="362"/>
      <c r="E32" s="363"/>
      <c r="F32" s="362"/>
      <c r="G32" s="362"/>
      <c r="H32" s="362"/>
      <c r="I32" s="362"/>
      <c r="J32" s="364"/>
      <c r="K32" s="365"/>
    </row>
    <row r="33" spans="3:11" s="354" customFormat="1" ht="24.95" customHeight="1" x14ac:dyDescent="0.2">
      <c r="C33" s="361" t="s">
        <v>945</v>
      </c>
      <c r="D33" s="362"/>
      <c r="E33" s="363" t="s">
        <v>946</v>
      </c>
      <c r="F33" s="362"/>
      <c r="G33" s="362"/>
      <c r="H33" s="362"/>
      <c r="I33" s="362"/>
      <c r="J33" s="364"/>
      <c r="K33" s="365"/>
    </row>
    <row r="34" spans="3:11" s="354" customFormat="1" ht="24.95" customHeight="1" x14ac:dyDescent="0.2">
      <c r="C34" s="361" t="s">
        <v>947</v>
      </c>
      <c r="D34" s="362"/>
      <c r="E34" s="363" t="s">
        <v>948</v>
      </c>
      <c r="F34" s="362"/>
      <c r="G34" s="362"/>
      <c r="H34" s="362"/>
      <c r="I34" s="362"/>
      <c r="J34" s="364"/>
      <c r="K34" s="365"/>
    </row>
    <row r="35" spans="3:11" s="354" customFormat="1" ht="24.95" customHeight="1" x14ac:dyDescent="0.2">
      <c r="C35" s="361" t="str">
        <f>C34&amp;" Validations"</f>
        <v>Form 502 Validations</v>
      </c>
      <c r="D35" s="362"/>
      <c r="E35" s="363"/>
      <c r="F35" s="362"/>
      <c r="G35" s="362"/>
      <c r="H35" s="362"/>
      <c r="I35" s="362"/>
      <c r="J35" s="364"/>
      <c r="K35" s="365"/>
    </row>
    <row r="36" spans="3:11" s="354" customFormat="1" ht="24.95" customHeight="1" x14ac:dyDescent="0.2">
      <c r="C36" s="361" t="s">
        <v>949</v>
      </c>
      <c r="D36" s="362"/>
      <c r="E36" s="363" t="s">
        <v>950</v>
      </c>
      <c r="F36" s="362"/>
      <c r="G36" s="362"/>
      <c r="H36" s="362"/>
      <c r="I36" s="362"/>
      <c r="J36" s="364"/>
      <c r="K36" s="365"/>
    </row>
    <row r="37" spans="3:11" s="354" customFormat="1" ht="24.95" customHeight="1" x14ac:dyDescent="0.2">
      <c r="C37" s="361" t="s">
        <v>951</v>
      </c>
      <c r="D37" s="362"/>
      <c r="E37" s="363" t="s">
        <v>952</v>
      </c>
      <c r="F37" s="362"/>
      <c r="G37" s="362"/>
      <c r="H37" s="362"/>
      <c r="I37" s="362"/>
      <c r="J37" s="364"/>
      <c r="K37" s="365"/>
    </row>
    <row r="38" spans="3:11" s="354" customFormat="1" ht="24.95" customHeight="1" x14ac:dyDescent="0.2">
      <c r="C38" s="361" t="str">
        <f>C37&amp;" Validations"</f>
        <v>Form 510 Validations</v>
      </c>
      <c r="D38" s="362"/>
      <c r="E38" s="363"/>
      <c r="F38" s="362"/>
      <c r="G38" s="362"/>
      <c r="H38" s="362"/>
      <c r="I38" s="362"/>
      <c r="J38" s="364"/>
      <c r="K38" s="365"/>
    </row>
    <row r="39" spans="3:11" s="354" customFormat="1" ht="24.95" customHeight="1" x14ac:dyDescent="0.2">
      <c r="C39" s="361" t="s">
        <v>953</v>
      </c>
      <c r="D39" s="362"/>
      <c r="E39" s="363" t="s">
        <v>954</v>
      </c>
      <c r="F39" s="362"/>
      <c r="G39" s="362"/>
      <c r="H39" s="362"/>
      <c r="I39" s="362"/>
      <c r="J39" s="364"/>
      <c r="K39" s="365"/>
    </row>
    <row r="40" spans="3:11" s="354" customFormat="1" ht="24.95" customHeight="1" x14ac:dyDescent="0.2">
      <c r="C40" s="361" t="s">
        <v>955</v>
      </c>
      <c r="D40" s="362"/>
      <c r="E40" s="363" t="s">
        <v>956</v>
      </c>
      <c r="F40" s="362"/>
      <c r="G40" s="362"/>
      <c r="H40" s="362"/>
      <c r="I40" s="362"/>
      <c r="J40" s="364"/>
      <c r="K40" s="365"/>
    </row>
    <row r="41" spans="3:11" s="354" customFormat="1" ht="24.95" customHeight="1" x14ac:dyDescent="0.2">
      <c r="C41" s="361" t="str">
        <f>C40&amp;" Validations"</f>
        <v>Form 520 Validations</v>
      </c>
      <c r="D41" s="362"/>
      <c r="E41" s="363"/>
      <c r="F41" s="362"/>
      <c r="G41" s="362"/>
      <c r="H41" s="362"/>
      <c r="I41" s="362"/>
      <c r="J41" s="364"/>
      <c r="K41" s="365"/>
    </row>
    <row r="42" spans="3:11" s="354" customFormat="1" ht="24.95" customHeight="1" x14ac:dyDescent="0.2">
      <c r="C42" s="361" t="s">
        <v>957</v>
      </c>
      <c r="D42" s="362"/>
      <c r="E42" s="363" t="s">
        <v>958</v>
      </c>
      <c r="F42" s="362"/>
      <c r="G42" s="362"/>
      <c r="H42" s="362"/>
      <c r="I42" s="362"/>
      <c r="J42" s="364"/>
      <c r="K42" s="365"/>
    </row>
    <row r="43" spans="3:11" s="354" customFormat="1" ht="24.95" customHeight="1" x14ac:dyDescent="0.2">
      <c r="C43" s="361" t="s">
        <v>959</v>
      </c>
      <c r="D43" s="362"/>
      <c r="E43" s="363" t="s">
        <v>960</v>
      </c>
      <c r="F43" s="362"/>
      <c r="G43" s="362"/>
      <c r="H43" s="362"/>
      <c r="I43" s="362"/>
      <c r="J43" s="364"/>
      <c r="K43" s="365"/>
    </row>
    <row r="44" spans="3:11" s="354" customFormat="1" ht="24.95" customHeight="1" x14ac:dyDescent="0.2">
      <c r="C44" s="361" t="str">
        <f>C43&amp;" Validations"</f>
        <v>Form 530 Validations</v>
      </c>
      <c r="D44" s="362"/>
      <c r="E44" s="363"/>
      <c r="F44" s="362"/>
      <c r="G44" s="362"/>
      <c r="H44" s="362"/>
      <c r="I44" s="362"/>
      <c r="J44" s="364"/>
      <c r="K44" s="365"/>
    </row>
    <row r="45" spans="3:11" s="354" customFormat="1" ht="24.95" customHeight="1" x14ac:dyDescent="0.2">
      <c r="C45" s="361" t="s">
        <v>961</v>
      </c>
      <c r="D45" s="362"/>
      <c r="E45" s="363" t="s">
        <v>962</v>
      </c>
      <c r="F45" s="362"/>
      <c r="G45" s="362"/>
      <c r="H45" s="362"/>
      <c r="I45" s="362"/>
      <c r="J45" s="364"/>
      <c r="K45" s="365"/>
    </row>
    <row r="46" spans="3:11" s="354" customFormat="1" ht="24.95" customHeight="1" x14ac:dyDescent="0.2">
      <c r="C46" s="361" t="str">
        <f>C45&amp;" Validations"</f>
        <v>Form 531 Validations</v>
      </c>
      <c r="D46" s="362"/>
      <c r="E46" s="363"/>
      <c r="F46" s="362"/>
      <c r="G46" s="362"/>
      <c r="H46" s="362"/>
      <c r="I46" s="362"/>
      <c r="J46" s="364"/>
      <c r="K46" s="365"/>
    </row>
    <row r="47" spans="3:11" s="354" customFormat="1" ht="24.95" customHeight="1" x14ac:dyDescent="0.2">
      <c r="C47" s="361" t="s">
        <v>963</v>
      </c>
      <c r="D47" s="362"/>
      <c r="E47" s="363" t="s">
        <v>964</v>
      </c>
      <c r="F47" s="362"/>
      <c r="G47" s="362"/>
      <c r="H47" s="362"/>
      <c r="I47" s="362"/>
      <c r="J47" s="364"/>
      <c r="K47" s="365"/>
    </row>
    <row r="48" spans="3:11" s="354" customFormat="1" ht="24.95" customHeight="1" x14ac:dyDescent="0.2">
      <c r="C48" s="361" t="s">
        <v>965</v>
      </c>
      <c r="D48" s="362"/>
      <c r="E48" s="363" t="s">
        <v>966</v>
      </c>
      <c r="F48" s="362"/>
      <c r="G48" s="362"/>
      <c r="H48" s="362"/>
      <c r="I48" s="362"/>
      <c r="J48" s="364"/>
      <c r="K48" s="365"/>
    </row>
    <row r="49" spans="2:11" s="354" customFormat="1" ht="24.95" customHeight="1" x14ac:dyDescent="0.2">
      <c r="C49" s="361" t="s">
        <v>967</v>
      </c>
      <c r="D49" s="362"/>
      <c r="E49" s="363" t="s">
        <v>968</v>
      </c>
      <c r="F49" s="362"/>
      <c r="G49" s="362"/>
      <c r="H49" s="362"/>
      <c r="I49" s="362"/>
      <c r="J49" s="364"/>
      <c r="K49" s="365"/>
    </row>
    <row r="50" spans="2:11" s="354" customFormat="1" ht="24.95" customHeight="1" x14ac:dyDescent="0.2">
      <c r="C50" s="361" t="str">
        <f>C49&amp;" Validations"</f>
        <v>Form 550 Validations</v>
      </c>
      <c r="D50" s="362"/>
      <c r="E50" s="363"/>
      <c r="F50" s="362"/>
      <c r="G50" s="362"/>
      <c r="H50" s="362"/>
      <c r="I50" s="362"/>
      <c r="J50" s="364"/>
      <c r="K50" s="365"/>
    </row>
    <row r="51" spans="2:11" s="354" customFormat="1" ht="24.95" customHeight="1" x14ac:dyDescent="0.2">
      <c r="C51" s="361" t="s">
        <v>969</v>
      </c>
      <c r="D51" s="362"/>
      <c r="E51" s="363" t="s">
        <v>970</v>
      </c>
      <c r="F51" s="362"/>
      <c r="G51" s="362"/>
      <c r="H51" s="362"/>
      <c r="I51" s="362"/>
      <c r="J51" s="364"/>
      <c r="K51" s="365"/>
    </row>
    <row r="52" spans="2:11" s="354" customFormat="1" ht="24.95" customHeight="1" x14ac:dyDescent="0.2">
      <c r="C52" s="361" t="str">
        <f>C51&amp;" Validations"</f>
        <v>Form 560 Validations</v>
      </c>
      <c r="D52" s="362"/>
      <c r="E52" s="363"/>
      <c r="F52" s="362"/>
      <c r="G52" s="362"/>
      <c r="H52" s="362"/>
      <c r="I52" s="362"/>
      <c r="J52" s="364"/>
      <c r="K52" s="365"/>
    </row>
    <row r="53" spans="2:11" s="354" customFormat="1" ht="24.95" customHeight="1" x14ac:dyDescent="0.2">
      <c r="C53" s="361" t="s">
        <v>971</v>
      </c>
      <c r="D53" s="362"/>
      <c r="E53" s="363" t="s">
        <v>972</v>
      </c>
      <c r="F53" s="362"/>
      <c r="G53" s="362"/>
      <c r="H53" s="362"/>
      <c r="I53" s="362"/>
      <c r="J53" s="364"/>
      <c r="K53" s="365"/>
    </row>
    <row r="54" spans="2:11" s="354" customFormat="1" ht="24.95" customHeight="1" x14ac:dyDescent="0.2">
      <c r="C54" s="361" t="str">
        <f>C53&amp;" Validations"</f>
        <v>Form 561 Validations</v>
      </c>
      <c r="D54" s="362"/>
      <c r="E54" s="363"/>
      <c r="F54" s="362"/>
      <c r="G54" s="362"/>
      <c r="H54" s="362"/>
      <c r="I54" s="362"/>
      <c r="J54" s="364"/>
      <c r="K54" s="365"/>
    </row>
    <row r="55" spans="2:11" s="354" customFormat="1" ht="24.95" customHeight="1" x14ac:dyDescent="0.2">
      <c r="C55" s="361" t="s">
        <v>973</v>
      </c>
      <c r="D55" s="362"/>
      <c r="E55" s="363" t="s">
        <v>974</v>
      </c>
      <c r="F55" s="362"/>
      <c r="G55" s="362"/>
      <c r="H55" s="362"/>
      <c r="I55" s="362"/>
      <c r="J55" s="364"/>
      <c r="K55" s="365"/>
    </row>
    <row r="56" spans="2:11" s="354" customFormat="1" ht="24.95" customHeight="1" x14ac:dyDescent="0.2">
      <c r="C56" s="361" t="str">
        <f>C55&amp;" Validations"</f>
        <v>Form 562 Validations</v>
      </c>
      <c r="D56" s="362"/>
      <c r="E56" s="363"/>
      <c r="F56" s="362"/>
      <c r="G56" s="362"/>
      <c r="H56" s="362"/>
      <c r="I56" s="362"/>
      <c r="J56" s="364"/>
      <c r="K56" s="365"/>
    </row>
    <row r="57" spans="2:11" s="354" customFormat="1" ht="24.95" customHeight="1" x14ac:dyDescent="0.2">
      <c r="C57" s="361" t="s">
        <v>975</v>
      </c>
      <c r="D57" s="362"/>
      <c r="E57" s="363" t="s">
        <v>976</v>
      </c>
      <c r="F57" s="362"/>
      <c r="G57" s="362"/>
      <c r="H57" s="362"/>
      <c r="I57" s="362"/>
      <c r="J57" s="364"/>
      <c r="K57" s="365"/>
    </row>
    <row r="58" spans="2:11" s="354" customFormat="1" ht="24.95" customHeight="1" x14ac:dyDescent="0.2">
      <c r="C58" s="361" t="str">
        <f>C57&amp;" Validations"</f>
        <v>Form 570 Validations</v>
      </c>
      <c r="D58" s="362"/>
      <c r="E58" s="363"/>
      <c r="F58" s="362"/>
      <c r="G58" s="362"/>
      <c r="H58" s="362"/>
      <c r="I58" s="362"/>
      <c r="J58" s="364"/>
      <c r="K58" s="365"/>
    </row>
    <row r="59" spans="2:11" s="354" customFormat="1" ht="24.95" customHeight="1" x14ac:dyDescent="0.2">
      <c r="C59" s="361" t="s">
        <v>977</v>
      </c>
      <c r="D59" s="362"/>
      <c r="E59" s="363" t="s">
        <v>978</v>
      </c>
      <c r="F59" s="362"/>
      <c r="G59" s="362"/>
      <c r="H59" s="362"/>
      <c r="I59" s="362"/>
      <c r="J59" s="364"/>
      <c r="K59" s="365"/>
    </row>
    <row r="60" spans="2:11" s="354" customFormat="1" ht="15" customHeight="1" x14ac:dyDescent="0.2">
      <c r="C60" s="353"/>
      <c r="D60" s="353"/>
      <c r="E60" s="353"/>
      <c r="F60" s="353"/>
      <c r="G60" s="353"/>
      <c r="H60" s="353"/>
      <c r="I60" s="353"/>
      <c r="J60" s="33"/>
    </row>
    <row r="61" spans="2:11" s="354" customFormat="1" ht="24.95" customHeight="1" x14ac:dyDescent="0.2">
      <c r="B61" s="366" t="s">
        <v>918</v>
      </c>
      <c r="C61" s="806" t="s">
        <v>979</v>
      </c>
      <c r="D61" s="806"/>
      <c r="E61" s="806"/>
      <c r="F61" s="806"/>
      <c r="G61" s="806"/>
      <c r="H61" s="806"/>
      <c r="I61" s="806"/>
      <c r="J61" s="33"/>
    </row>
    <row r="62" spans="2:11" s="354" customFormat="1" ht="24.95" customHeight="1" x14ac:dyDescent="0.2">
      <c r="C62" s="355" t="s">
        <v>924</v>
      </c>
      <c r="D62" s="355"/>
      <c r="E62" s="355" t="s">
        <v>925</v>
      </c>
      <c r="F62" s="346"/>
      <c r="G62" s="346"/>
      <c r="H62" s="346"/>
      <c r="I62" s="346"/>
      <c r="J62" s="349"/>
      <c r="K62" s="345"/>
    </row>
    <row r="63" spans="2:11" s="354" customFormat="1" ht="24.95" customHeight="1" x14ac:dyDescent="0.2">
      <c r="C63" s="356" t="s">
        <v>980</v>
      </c>
      <c r="D63" s="357"/>
      <c r="E63" s="358" t="s">
        <v>981</v>
      </c>
      <c r="F63" s="357"/>
      <c r="G63" s="357"/>
      <c r="H63" s="357"/>
      <c r="I63" s="357"/>
      <c r="J63" s="359"/>
      <c r="K63" s="360"/>
    </row>
  </sheetData>
  <mergeCells count="6">
    <mergeCell ref="C29:I29"/>
    <mergeCell ref="C11:I11"/>
    <mergeCell ref="C61:I61"/>
    <mergeCell ref="C6:I6"/>
    <mergeCell ref="C9:I9"/>
    <mergeCell ref="C8:I8"/>
  </mergeCells>
  <hyperlinks>
    <hyperlink ref="C16" location="'309'!A1" display="Form 309" xr:uid="{00000000-0004-0000-0200-000000000000}"/>
    <hyperlink ref="C17" location="'309 Validations'!A1" display="'309 Validations'!A1" xr:uid="{00000000-0004-0000-0200-000001000000}"/>
    <hyperlink ref="C18" location="'310'!A1" display="Form 310" xr:uid="{00000000-0004-0000-0200-000002000000}"/>
    <hyperlink ref="C19" location="'310 Validations'!A1" display="'310 Validations'!A1" xr:uid="{00000000-0004-0000-0200-000003000000}"/>
    <hyperlink ref="C20" location="'311'!A1" display="Form 311" xr:uid="{00000000-0004-0000-0200-000004000000}"/>
    <hyperlink ref="C21" location="'311 Validations'!A1" display="'311 Validations'!A1" xr:uid="{00000000-0004-0000-0200-000005000000}"/>
    <hyperlink ref="C22" location="'312'!A1" display="Form 312" xr:uid="{00000000-0004-0000-0200-000006000000}"/>
    <hyperlink ref="C23" location="'312 Validations'!A1" display="'312 Validations'!A1" xr:uid="{00000000-0004-0000-0200-000007000000}"/>
    <hyperlink ref="C24" location="'313'!A1" display="Form 313" xr:uid="{00000000-0004-0000-0200-000008000000}"/>
    <hyperlink ref="C25" location="'313 Validations'!A1" display="'313 Validations'!A1" xr:uid="{00000000-0004-0000-0200-000009000000}"/>
    <hyperlink ref="C26" location="'314'!A1" display="Form 314" xr:uid="{00000000-0004-0000-0200-00000A000000}"/>
    <hyperlink ref="C27" location="'314 Validations'!A1" display="'314 Validations'!A1" xr:uid="{00000000-0004-0000-0200-00000B000000}"/>
    <hyperlink ref="C31" location="'500'!A1" display="Form 500" xr:uid="{00000000-0004-0000-0200-00000C000000}"/>
    <hyperlink ref="C33" location="'501'!A1" display="Form 501" xr:uid="{00000000-0004-0000-0200-00000D000000}"/>
    <hyperlink ref="C36" location="'503'!A1" display="Form 503" xr:uid="{00000000-0004-0000-0200-00000F000000}"/>
    <hyperlink ref="C39" location="'511'!A1" display="Form 511" xr:uid="{00000000-0004-0000-0200-000010000000}"/>
    <hyperlink ref="C37" location="'510'!A1" display="Form 510" xr:uid="{00000000-0004-0000-0200-000011000000}"/>
    <hyperlink ref="C40" location="'520'!A1" display="Form 520" xr:uid="{00000000-0004-0000-0200-000012000000}"/>
    <hyperlink ref="C42" location="'521'!A1" display="Form 521" xr:uid="{00000000-0004-0000-0200-000013000000}"/>
    <hyperlink ref="C43" location="'530'!A1" display="Form 530" xr:uid="{00000000-0004-0000-0200-000014000000}"/>
    <hyperlink ref="C45" location="'531'!A1" display="Form 531" xr:uid="{00000000-0004-0000-0200-000015000000}"/>
    <hyperlink ref="C47" location="'540'!A1" display="Form 540" xr:uid="{00000000-0004-0000-0200-000016000000}"/>
    <hyperlink ref="C49" location="'550'!A1" display="Form 550" xr:uid="{00000000-0004-0000-0200-000017000000}"/>
    <hyperlink ref="C51" location="'560'!A1" display="Form 560" xr:uid="{00000000-0004-0000-0200-000018000000}"/>
    <hyperlink ref="C53" location="'561'!Print_Area" display="Form 561" xr:uid="{00000000-0004-0000-0200-000019000000}"/>
    <hyperlink ref="C57" location="'570'!A1" display="Form 570" xr:uid="{00000000-0004-0000-0200-00001A000000}"/>
    <hyperlink ref="C59" location="'571'!A1" display="Form 571" xr:uid="{00000000-0004-0000-0200-00001B000000}"/>
    <hyperlink ref="C63" location="'600'!A1" display="Form 600" xr:uid="{00000000-0004-0000-0200-00001C000000}"/>
    <hyperlink ref="C34" location="'502'!A1" display="Form 502" xr:uid="{C2C1C7CB-62B1-4002-8DB6-20FD1DB8EBB7}"/>
    <hyperlink ref="C32" location="'500 Validations'!Print_Area" display="Form 500 Validations" xr:uid="{7DBE49EB-553F-40FA-9FEA-4307FB24DE2D}"/>
    <hyperlink ref="C35" location="'502 Validations'!Print_Area" display="Form 502 Validations" xr:uid="{C5E27BAB-554C-4F0A-B98C-C9FE62DF6FD7}"/>
    <hyperlink ref="C38" location="'510 Validations'!Print_Area" display="Form 510 Validations" xr:uid="{89778BE8-51BE-459D-A43D-1EB994837B6B}"/>
    <hyperlink ref="C41" location="'520 Validations'!Print_Area" display="Form 520 Validations" xr:uid="{08550EFF-F69E-489F-B4A8-383331406C68}"/>
    <hyperlink ref="C46" location="'531 Validations'!Print_Area" display="Form 531 Validations" xr:uid="{C309AAB8-5593-4321-94D8-79B8E58D5C33}"/>
    <hyperlink ref="C50" location="'550 Validations'!Print_Area" display="Form 550 Validations" xr:uid="{F7147263-57CA-4BCA-871D-E98BA5F5842A}"/>
    <hyperlink ref="C58" location="'570 Validations'!Print_Area" display="Form 570 Validations" xr:uid="{60389218-6662-4D8F-90B6-316E51DCBBF8}"/>
    <hyperlink ref="C6:I6" location="Key!A1" display="Key to cells &amp; references in the LCR" xr:uid="{3CB470C4-21D1-4A39-AAE0-93D85756F76F}"/>
    <hyperlink ref="C9:I9" location="'Supp Q Notes 400 - 571'!Print_Area" display="LCR Notes (forms 400-571)" xr:uid="{79759301-1242-48EB-933F-B09EFEEA2242}"/>
    <hyperlink ref="C8:I8" location="'LCR Notes'!A1" display="LCR Notes" xr:uid="{9ACDBA22-0A47-45D7-92A9-CBAD25E618D7}"/>
    <hyperlink ref="C44" location="'530 Validations'!Print_Area" display="Form 530 Validations" xr:uid="{B8E50F6A-F371-45B6-9722-99FA78EBD8E7}"/>
    <hyperlink ref="C52" location="'560 Validations'!Print_Area" display="Form 560 Validations" xr:uid="{886CAE96-E544-4A50-8C4D-9E188AEA9C51}"/>
    <hyperlink ref="C56" location="'562 Validations'!Print_Area" display="Form 562 Validations" xr:uid="{9E504D43-4DCE-4526-B614-A8AB1A3283FD}"/>
    <hyperlink ref="C14" location="'012'!Print_Area" display="Form 012" xr:uid="{D4296C84-2251-432F-83DC-D911693F7E7F}"/>
    <hyperlink ref="C15" location="'012 Validations'!Print_Area" display="'012 Validations'!Print_Area" xr:uid="{D2071C33-1EC6-48D1-95BD-0DCA078A0008}"/>
    <hyperlink ref="C48" location="'541'!Print_Area" display="Form 540" xr:uid="{B2D02907-87B3-4996-8786-8939EBCE99C7}"/>
    <hyperlink ref="C13" location="'010'!A1" display="Form 010" xr:uid="{58ECD0B0-1530-4C33-84D7-1F83B458779A}"/>
    <hyperlink ref="C54" location="'561 Validations'!Print_Area" display="'561 Validations'!Print_Area" xr:uid="{DA156CCF-C4C9-4F1E-AFF0-6ADE641AA5C8}"/>
  </hyperlinks>
  <pageMargins left="0.70866141732283472" right="0.70866141732283472" top="0.74803149606299213" bottom="0.74803149606299213" header="0.31496062992125984" footer="0.31496062992125984"/>
  <pageSetup paperSize="9" scale="50" orientation="portrait" r:id="rId1"/>
  <headerFooter scaleWithDoc="0">
    <oddHeader>&amp;R&amp;F</oddHeader>
    <oddFooter>&amp;L&amp;D &amp;T&amp;RPage &amp;P of &amp;N&amp;C&amp;1#&amp;"Calibri"&amp;10&amp;K000000Classification: 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rgb="FFFFFF00"/>
    <pageSetUpPr fitToPage="1"/>
  </sheetPr>
  <dimension ref="A1:Z78"/>
  <sheetViews>
    <sheetView showGridLines="0" zoomScale="85" zoomScaleNormal="85" workbookViewId="0"/>
  </sheetViews>
  <sheetFormatPr defaultColWidth="21.85546875" defaultRowHeight="15" x14ac:dyDescent="0.25"/>
  <cols>
    <col min="1" max="1" width="2" style="2" customWidth="1"/>
    <col min="2" max="2" width="4.28515625" style="2" customWidth="1"/>
    <col min="3" max="3" width="35.140625" style="2" customWidth="1"/>
    <col min="4" max="9" width="18" style="2" customWidth="1"/>
    <col min="11" max="11" width="8.42578125" style="2" customWidth="1"/>
    <col min="12" max="12" width="8.85546875" style="2" customWidth="1"/>
    <col min="13" max="13" width="7.7109375" style="2" customWidth="1"/>
    <col min="14" max="14" width="21.85546875" customWidth="1"/>
  </cols>
  <sheetData>
    <row r="1" spans="1:13" s="15" customFormat="1" ht="16.5" x14ac:dyDescent="0.3">
      <c r="A1" s="3"/>
    </row>
    <row r="2" spans="1:13" s="15" customFormat="1" ht="16.5" x14ac:dyDescent="0.3">
      <c r="A2" s="3"/>
    </row>
    <row r="3" spans="1:13" s="15" customFormat="1" ht="16.5" x14ac:dyDescent="0.3">
      <c r="A3" s="3"/>
    </row>
    <row r="4" spans="1:13" s="15" customFormat="1" ht="20.25" x14ac:dyDescent="0.35">
      <c r="A4" s="3"/>
      <c r="B4" s="170"/>
      <c r="C4" s="177" t="s">
        <v>1139</v>
      </c>
      <c r="D4" s="338"/>
      <c r="E4" s="338"/>
      <c r="F4" s="338"/>
      <c r="G4" s="120"/>
      <c r="H4" s="338"/>
      <c r="I4" s="178"/>
      <c r="J4" s="931" t="s">
        <v>3187</v>
      </c>
      <c r="K4" s="931"/>
      <c r="L4" s="931"/>
      <c r="M4" s="121" t="str">
        <f>'010'!E8</f>
        <v>1234</v>
      </c>
    </row>
    <row r="5" spans="1:13" s="15" customFormat="1" ht="16.5" x14ac:dyDescent="0.3">
      <c r="A5" s="3"/>
      <c r="B5" s="172"/>
      <c r="C5" s="172"/>
      <c r="D5" s="173"/>
      <c r="E5" s="173"/>
      <c r="F5" s="173"/>
      <c r="G5" s="174"/>
      <c r="H5" s="173"/>
    </row>
    <row r="6" spans="1:13" s="15" customFormat="1" ht="17.25" x14ac:dyDescent="0.3">
      <c r="A6" s="3"/>
      <c r="B6" s="172"/>
      <c r="C6" s="802" t="s">
        <v>3188</v>
      </c>
      <c r="D6" s="338"/>
      <c r="E6" s="338"/>
      <c r="F6" s="338"/>
      <c r="G6" s="120"/>
      <c r="H6" s="338"/>
      <c r="I6" s="178"/>
      <c r="J6" s="178"/>
      <c r="K6" s="178"/>
      <c r="L6" s="178"/>
    </row>
    <row r="7" spans="1:13" s="15" customFormat="1" ht="17.25" x14ac:dyDescent="0.3">
      <c r="A7" s="3"/>
      <c r="B7" s="172"/>
      <c r="C7" s="312"/>
      <c r="D7" s="173"/>
      <c r="E7" s="173"/>
      <c r="F7" s="173"/>
      <c r="G7" s="174"/>
      <c r="H7" s="173"/>
      <c r="I7" s="76"/>
      <c r="J7" s="76"/>
      <c r="K7" s="76"/>
      <c r="L7" s="76"/>
    </row>
    <row r="8" spans="1:13" s="15" customFormat="1" ht="17.25" x14ac:dyDescent="0.3">
      <c r="B8" s="172"/>
      <c r="C8" s="179" t="s">
        <v>2793</v>
      </c>
      <c r="D8" s="180"/>
      <c r="E8" s="180"/>
      <c r="F8" s="180"/>
      <c r="G8" s="181"/>
      <c r="H8" s="180"/>
      <c r="I8" s="182"/>
      <c r="J8" s="182"/>
      <c r="K8" s="182"/>
      <c r="L8" s="182"/>
    </row>
    <row r="9" spans="1:13" s="15" customFormat="1" ht="16.5" x14ac:dyDescent="0.3"/>
    <row r="10" spans="1:13" s="15" customFormat="1" ht="200.1" customHeight="1" x14ac:dyDescent="0.3">
      <c r="C10" s="996" t="s">
        <v>4411</v>
      </c>
      <c r="D10" s="997"/>
      <c r="E10" s="997"/>
      <c r="F10" s="997"/>
      <c r="G10" s="997"/>
      <c r="H10" s="997"/>
      <c r="I10" s="997"/>
      <c r="J10" s="997"/>
      <c r="K10" s="997"/>
      <c r="L10" s="1094"/>
    </row>
    <row r="11" spans="1:13" s="15" customFormat="1" ht="16.5" x14ac:dyDescent="0.3"/>
    <row r="12" spans="1:13" s="15" customFormat="1" ht="17.25" x14ac:dyDescent="0.3">
      <c r="C12" s="183" t="s">
        <v>2795</v>
      </c>
    </row>
    <row r="14" spans="1:13" s="15" customFormat="1" ht="32.25" customHeight="1" x14ac:dyDescent="0.3">
      <c r="C14" s="1024" t="s">
        <v>2796</v>
      </c>
      <c r="D14" s="1022" t="s">
        <v>2798</v>
      </c>
      <c r="E14" s="1068" t="s">
        <v>2801</v>
      </c>
      <c r="F14" s="1069"/>
      <c r="G14" s="1069"/>
      <c r="H14" s="1069"/>
      <c r="I14" s="1070"/>
      <c r="J14" s="790" t="s">
        <v>2802</v>
      </c>
    </row>
    <row r="15" spans="1:13" s="15" customFormat="1" ht="16.5" x14ac:dyDescent="0.3">
      <c r="C15" s="1025"/>
      <c r="D15" s="1066"/>
      <c r="E15" s="176" t="s">
        <v>1634</v>
      </c>
      <c r="F15" s="176" t="s">
        <v>1635</v>
      </c>
      <c r="G15" s="176" t="s">
        <v>1636</v>
      </c>
      <c r="H15" s="176" t="s">
        <v>1637</v>
      </c>
      <c r="I15" s="176" t="s">
        <v>1639</v>
      </c>
      <c r="J15" s="176" t="s">
        <v>1639</v>
      </c>
    </row>
    <row r="16" spans="1:13" s="15" customFormat="1" ht="16.5" x14ac:dyDescent="0.3">
      <c r="C16" s="1025"/>
      <c r="D16" s="788" t="s">
        <v>1286</v>
      </c>
      <c r="E16" s="788" t="s">
        <v>1287</v>
      </c>
      <c r="F16" s="788" t="s">
        <v>1308</v>
      </c>
      <c r="G16" s="788" t="s">
        <v>1309</v>
      </c>
      <c r="H16" s="176" t="s">
        <v>1310</v>
      </c>
      <c r="I16" s="176" t="s">
        <v>1311</v>
      </c>
      <c r="J16" s="176" t="s">
        <v>3189</v>
      </c>
    </row>
    <row r="17" spans="1:13" s="15" customFormat="1" ht="35.1" customHeight="1" x14ac:dyDescent="0.3">
      <c r="C17" s="185" t="s">
        <v>2804</v>
      </c>
      <c r="D17" s="56">
        <v>0</v>
      </c>
      <c r="E17" s="286">
        <v>0</v>
      </c>
      <c r="F17" s="286" t="s">
        <v>2805</v>
      </c>
      <c r="G17" s="286" t="s">
        <v>2806</v>
      </c>
      <c r="H17" s="286" t="s">
        <v>2807</v>
      </c>
      <c r="I17" s="441" t="s">
        <v>3190</v>
      </c>
      <c r="J17" s="330"/>
    </row>
    <row r="18" spans="1:13" s="15" customFormat="1" ht="35.1" hidden="1" customHeight="1" x14ac:dyDescent="0.3">
      <c r="C18" s="185" t="s">
        <v>3191</v>
      </c>
      <c r="D18" s="56">
        <v>0</v>
      </c>
      <c r="E18" s="286">
        <v>0</v>
      </c>
      <c r="F18" s="286" t="s">
        <v>2805</v>
      </c>
      <c r="G18" s="286" t="s">
        <v>2806</v>
      </c>
      <c r="H18" s="286" t="s">
        <v>2807</v>
      </c>
      <c r="I18" s="441" t="s">
        <v>3190</v>
      </c>
      <c r="J18" s="330"/>
    </row>
    <row r="19" spans="1:13" s="15" customFormat="1" ht="35.1" customHeight="1" x14ac:dyDescent="0.3">
      <c r="C19" s="187" t="s">
        <v>2810</v>
      </c>
      <c r="D19" s="56">
        <v>0</v>
      </c>
      <c r="E19" s="286">
        <v>0</v>
      </c>
      <c r="F19" s="286" t="s">
        <v>2805</v>
      </c>
      <c r="G19" s="286" t="s">
        <v>2806</v>
      </c>
      <c r="H19" s="286" t="s">
        <v>2807</v>
      </c>
      <c r="I19" s="441" t="s">
        <v>3190</v>
      </c>
      <c r="J19" s="330"/>
    </row>
    <row r="20" spans="1:13" s="15" customFormat="1" ht="71.25" x14ac:dyDescent="0.3">
      <c r="C20" s="367" t="s">
        <v>1298</v>
      </c>
      <c r="D20" s="390" t="s">
        <v>3192</v>
      </c>
      <c r="E20" s="286" t="s">
        <v>3193</v>
      </c>
      <c r="F20" s="286" t="s">
        <v>2805</v>
      </c>
      <c r="G20" s="286" t="s">
        <v>2806</v>
      </c>
      <c r="H20" s="286" t="s">
        <v>2807</v>
      </c>
      <c r="I20" s="442" t="s">
        <v>3194</v>
      </c>
      <c r="J20" s="390" t="s">
        <v>3195</v>
      </c>
    </row>
    <row r="21" spans="1:13" s="15" customFormat="1" ht="16.5" x14ac:dyDescent="0.3"/>
    <row r="22" spans="1:13" s="15" customFormat="1" ht="17.25" x14ac:dyDescent="0.3">
      <c r="C22" s="53" t="s">
        <v>2816</v>
      </c>
    </row>
    <row r="23" spans="1:13" s="15" customFormat="1" ht="13.5" customHeight="1" x14ac:dyDescent="0.3"/>
    <row r="24" spans="1:13" s="15" customFormat="1" ht="30" customHeight="1" x14ac:dyDescent="0.3">
      <c r="C24" s="1009" t="s">
        <v>16</v>
      </c>
      <c r="D24" s="1089"/>
      <c r="E24" s="1089"/>
      <c r="F24" s="1089"/>
      <c r="G24" s="1089"/>
      <c r="H24" s="1089"/>
      <c r="I24" s="1089"/>
      <c r="J24" s="1089"/>
      <c r="K24" s="1089"/>
      <c r="L24" s="1090"/>
    </row>
    <row r="25" spans="1:13" s="15" customFormat="1" ht="16.5" x14ac:dyDescent="0.3"/>
    <row r="26" spans="1:13" s="15" customFormat="1" ht="16.5" x14ac:dyDescent="0.3">
      <c r="B26" s="478"/>
      <c r="C26" s="478"/>
      <c r="D26" s="478"/>
      <c r="E26" s="478"/>
      <c r="F26" s="478"/>
      <c r="G26" s="478"/>
      <c r="H26" s="478"/>
      <c r="I26" s="478"/>
      <c r="J26" s="478"/>
      <c r="K26" s="478"/>
      <c r="L26" s="478"/>
      <c r="M26" s="478"/>
    </row>
    <row r="27" spans="1:13" s="15" customFormat="1" ht="17.25" x14ac:dyDescent="0.3">
      <c r="B27" s="462"/>
      <c r="C27" s="465" t="s">
        <v>2817</v>
      </c>
      <c r="D27" s="789"/>
      <c r="E27" s="789"/>
      <c r="F27" s="789"/>
      <c r="G27" s="463"/>
      <c r="H27" s="789"/>
      <c r="I27" s="478"/>
      <c r="J27" s="478"/>
      <c r="K27" s="478"/>
      <c r="L27" s="478"/>
      <c r="M27" s="478"/>
    </row>
    <row r="28" spans="1:13" s="15" customFormat="1" ht="16.5" x14ac:dyDescent="0.3">
      <c r="B28" s="478"/>
      <c r="C28" s="478"/>
      <c r="D28" s="478"/>
      <c r="E28" s="478"/>
      <c r="F28" s="478"/>
      <c r="G28" s="478"/>
      <c r="H28" s="478"/>
      <c r="I28" s="478"/>
      <c r="J28" s="478"/>
      <c r="K28" s="478"/>
      <c r="L28" s="478"/>
      <c r="M28" s="478"/>
    </row>
    <row r="29" spans="1:13" s="15" customFormat="1" ht="130.5" customHeight="1" x14ac:dyDescent="0.3">
      <c r="B29" s="478"/>
      <c r="C29" s="1030" t="s">
        <v>3196</v>
      </c>
      <c r="D29" s="1031"/>
      <c r="E29" s="1031"/>
      <c r="F29" s="1031"/>
      <c r="G29" s="1031"/>
      <c r="H29" s="1031"/>
      <c r="I29" s="1031"/>
      <c r="J29" s="1031"/>
      <c r="K29" s="1031"/>
      <c r="L29" s="1091"/>
      <c r="M29" s="478"/>
    </row>
    <row r="30" spans="1:13" s="15" customFormat="1" ht="16.5" x14ac:dyDescent="0.3">
      <c r="B30" s="478"/>
      <c r="C30" s="478"/>
      <c r="D30" s="478"/>
      <c r="E30" s="478"/>
      <c r="F30" s="478"/>
      <c r="G30" s="478"/>
      <c r="H30" s="478"/>
      <c r="I30" s="478"/>
      <c r="J30" s="478"/>
      <c r="K30" s="478"/>
      <c r="L30" s="478"/>
      <c r="M30" s="478"/>
    </row>
    <row r="31" spans="1:13" s="15" customFormat="1" ht="17.25" x14ac:dyDescent="0.3">
      <c r="A31" s="710"/>
      <c r="B31" s="478"/>
      <c r="C31" s="647" t="s">
        <v>2795</v>
      </c>
      <c r="D31" s="478"/>
      <c r="E31" s="478"/>
      <c r="F31" s="478"/>
      <c r="G31" s="478"/>
      <c r="H31" s="478"/>
      <c r="I31" s="478"/>
      <c r="J31" s="478"/>
      <c r="K31" s="478"/>
      <c r="L31" s="478"/>
      <c r="M31" s="478"/>
    </row>
    <row r="32" spans="1:13" x14ac:dyDescent="0.25">
      <c r="A32" s="710"/>
      <c r="B32" s="495"/>
      <c r="C32" s="495"/>
      <c r="D32" s="495"/>
      <c r="E32" s="495"/>
      <c r="F32" s="495"/>
      <c r="G32" s="495"/>
      <c r="H32" s="495"/>
      <c r="I32" s="495"/>
      <c r="J32" s="512"/>
      <c r="K32" s="495"/>
      <c r="L32" s="495"/>
      <c r="M32" s="495"/>
    </row>
    <row r="33" spans="1:13" ht="16.5" x14ac:dyDescent="0.3">
      <c r="A33" s="15"/>
      <c r="B33" s="495"/>
      <c r="C33" s="1092" t="s">
        <v>2819</v>
      </c>
      <c r="D33" s="1092"/>
      <c r="E33" s="1035" t="s">
        <v>2796</v>
      </c>
      <c r="F33" s="1036"/>
      <c r="G33" s="1036"/>
      <c r="H33" s="1093" t="s">
        <v>2820</v>
      </c>
      <c r="I33" s="1093"/>
      <c r="J33" s="795"/>
      <c r="K33" s="495"/>
      <c r="L33" s="495"/>
      <c r="M33" s="495"/>
    </row>
    <row r="34" spans="1:13" ht="25.5" customHeight="1" x14ac:dyDescent="0.3">
      <c r="A34" s="15"/>
      <c r="B34" s="495"/>
      <c r="C34" s="1087" t="s">
        <v>2821</v>
      </c>
      <c r="D34" s="1088"/>
      <c r="E34" s="1016" t="s">
        <v>3197</v>
      </c>
      <c r="F34" s="1017"/>
      <c r="G34" s="1018"/>
      <c r="H34" s="1012" t="s">
        <v>3198</v>
      </c>
      <c r="I34" s="1013"/>
      <c r="J34" s="513"/>
      <c r="K34" s="495"/>
      <c r="L34" s="495"/>
      <c r="M34" s="495"/>
    </row>
    <row r="35" spans="1:13" ht="25.5" customHeight="1" x14ac:dyDescent="0.3">
      <c r="A35" s="15"/>
      <c r="B35" s="495"/>
      <c r="C35" s="1085" t="s">
        <v>2824</v>
      </c>
      <c r="D35" s="1086"/>
      <c r="E35" s="1019" t="s">
        <v>3199</v>
      </c>
      <c r="F35" s="1020"/>
      <c r="G35" s="1021"/>
      <c r="H35" s="1012" t="s">
        <v>3200</v>
      </c>
      <c r="I35" s="1013"/>
      <c r="J35" s="513"/>
      <c r="K35" s="495"/>
      <c r="L35" s="495"/>
      <c r="M35" s="495"/>
    </row>
    <row r="36" spans="1:13" ht="25.5" customHeight="1" x14ac:dyDescent="0.3">
      <c r="A36" s="15"/>
      <c r="B36" s="495"/>
      <c r="C36" s="1085" t="s">
        <v>2827</v>
      </c>
      <c r="D36" s="1086"/>
      <c r="E36" s="1019" t="s">
        <v>3201</v>
      </c>
      <c r="F36" s="1020"/>
      <c r="G36" s="1021"/>
      <c r="H36" s="1012" t="s">
        <v>3202</v>
      </c>
      <c r="I36" s="1013"/>
      <c r="J36" s="513"/>
      <c r="K36" s="495"/>
      <c r="L36" s="495"/>
      <c r="M36" s="495"/>
    </row>
    <row r="37" spans="1:13" ht="16.5" customHeight="1" x14ac:dyDescent="0.3">
      <c r="A37" s="15"/>
      <c r="B37" s="495"/>
      <c r="C37" s="461"/>
      <c r="D37" s="461"/>
      <c r="E37" s="461"/>
      <c r="F37" s="461"/>
      <c r="G37" s="461"/>
      <c r="H37" s="461"/>
      <c r="I37" s="461"/>
      <c r="J37" s="461"/>
      <c r="K37" s="478"/>
      <c r="L37" s="478"/>
      <c r="M37" s="495"/>
    </row>
    <row r="38" spans="1:13" ht="16.5" customHeight="1" x14ac:dyDescent="0.3">
      <c r="A38" s="15"/>
      <c r="B38" s="495"/>
      <c r="C38" s="461"/>
      <c r="D38" s="461"/>
      <c r="E38" s="461"/>
      <c r="F38" s="461"/>
      <c r="G38" s="461"/>
      <c r="H38" s="461"/>
      <c r="I38" s="461"/>
      <c r="J38" s="461"/>
      <c r="K38" s="478"/>
      <c r="L38" s="478"/>
      <c r="M38" s="495"/>
    </row>
    <row r="39" spans="1:13" s="15" customFormat="1" ht="9.9499999999999993" customHeight="1" x14ac:dyDescent="0.3">
      <c r="B39" s="478"/>
      <c r="C39" s="1002" t="s">
        <v>2830</v>
      </c>
      <c r="D39" s="1003"/>
      <c r="E39" s="1003"/>
      <c r="F39" s="1003"/>
      <c r="G39" s="1003"/>
      <c r="H39" s="1003"/>
      <c r="I39" s="1004"/>
      <c r="J39" s="482"/>
      <c r="K39" s="483"/>
      <c r="L39" s="483"/>
      <c r="M39" s="483"/>
    </row>
    <row r="40" spans="1:13" s="15" customFormat="1" ht="9.9499999999999993" customHeight="1" x14ac:dyDescent="0.3">
      <c r="B40" s="478"/>
      <c r="C40" s="1005"/>
      <c r="D40" s="1006"/>
      <c r="E40" s="1006"/>
      <c r="F40" s="1006"/>
      <c r="G40" s="1006"/>
      <c r="H40" s="1006"/>
      <c r="I40" s="1007"/>
      <c r="J40" s="650"/>
      <c r="K40" s="481"/>
      <c r="L40" s="481"/>
      <c r="M40" s="481"/>
    </row>
    <row r="41" spans="1:13" s="15" customFormat="1" ht="20.100000000000001" customHeight="1" x14ac:dyDescent="0.3">
      <c r="B41" s="478"/>
      <c r="C41" s="1084" t="s">
        <v>2821</v>
      </c>
      <c r="D41" s="1003"/>
      <c r="E41" s="484" t="s">
        <v>1312</v>
      </c>
      <c r="F41" s="484" t="s">
        <v>1313</v>
      </c>
      <c r="G41" s="484" t="s">
        <v>1314</v>
      </c>
      <c r="H41" s="484" t="s">
        <v>1315</v>
      </c>
      <c r="I41" s="484" t="s">
        <v>1770</v>
      </c>
      <c r="J41" s="481"/>
      <c r="K41" s="481"/>
      <c r="L41" s="481"/>
      <c r="M41" s="481"/>
    </row>
    <row r="42" spans="1:13" s="15" customFormat="1" ht="20.100000000000001" customHeight="1" x14ac:dyDescent="0.3">
      <c r="B42" s="478"/>
      <c r="C42" s="1005"/>
      <c r="D42" s="1006"/>
      <c r="E42" s="651" t="s">
        <v>1634</v>
      </c>
      <c r="F42" s="652" t="s">
        <v>1635</v>
      </c>
      <c r="G42" s="652" t="s">
        <v>1636</v>
      </c>
      <c r="H42" s="652" t="s">
        <v>1637</v>
      </c>
      <c r="I42" s="485" t="s">
        <v>1639</v>
      </c>
      <c r="J42" s="481"/>
      <c r="K42" s="481"/>
      <c r="L42" s="481"/>
      <c r="M42" s="481"/>
    </row>
    <row r="43" spans="1:13" s="15" customFormat="1" ht="24.95" customHeight="1" x14ac:dyDescent="0.3">
      <c r="B43" s="478"/>
      <c r="C43" s="486">
        <v>1</v>
      </c>
      <c r="D43" s="467" t="s">
        <v>1634</v>
      </c>
      <c r="E43" s="487" t="s">
        <v>2832</v>
      </c>
      <c r="F43" s="507"/>
      <c r="G43" s="507"/>
      <c r="H43" s="507"/>
      <c r="I43" s="508"/>
      <c r="J43" s="481"/>
      <c r="K43" s="481"/>
      <c r="L43" s="481"/>
      <c r="M43" s="481"/>
    </row>
    <row r="44" spans="1:13" s="15" customFormat="1" ht="24.95" customHeight="1" x14ac:dyDescent="0.3">
      <c r="B44" s="478"/>
      <c r="C44" s="486">
        <v>2</v>
      </c>
      <c r="D44" s="467" t="s">
        <v>1635</v>
      </c>
      <c r="E44" s="507"/>
      <c r="F44" s="487" t="s">
        <v>2833</v>
      </c>
      <c r="G44" s="507"/>
      <c r="H44" s="507"/>
      <c r="I44" s="508"/>
      <c r="J44" s="481"/>
      <c r="K44" s="481"/>
      <c r="L44" s="481"/>
      <c r="M44" s="481"/>
    </row>
    <row r="45" spans="1:13" s="15" customFormat="1" ht="24.95" customHeight="1" x14ac:dyDescent="0.3">
      <c r="B45" s="478"/>
      <c r="C45" s="486">
        <v>3</v>
      </c>
      <c r="D45" s="467" t="s">
        <v>1636</v>
      </c>
      <c r="E45" s="507"/>
      <c r="F45" s="507"/>
      <c r="G45" s="487" t="s">
        <v>2834</v>
      </c>
      <c r="H45" s="507"/>
      <c r="I45" s="508"/>
      <c r="J45" s="481"/>
      <c r="K45" s="481"/>
      <c r="L45" s="481"/>
      <c r="M45" s="481"/>
    </row>
    <row r="46" spans="1:13" s="15" customFormat="1" ht="24.95" customHeight="1" x14ac:dyDescent="0.3">
      <c r="B46" s="478"/>
      <c r="C46" s="486">
        <v>4</v>
      </c>
      <c r="D46" s="467" t="s">
        <v>1637</v>
      </c>
      <c r="E46" s="507"/>
      <c r="F46" s="507"/>
      <c r="G46" s="507"/>
      <c r="H46" s="487" t="s">
        <v>2835</v>
      </c>
      <c r="I46" s="508"/>
      <c r="J46" s="481"/>
      <c r="K46" s="481"/>
      <c r="L46" s="481"/>
      <c r="M46" s="481"/>
    </row>
    <row r="47" spans="1:13" s="15" customFormat="1" ht="24.95" customHeight="1" x14ac:dyDescent="0.3">
      <c r="B47" s="478"/>
      <c r="C47" s="486">
        <v>5</v>
      </c>
      <c r="D47" s="467" t="s">
        <v>1639</v>
      </c>
      <c r="E47" s="507"/>
      <c r="F47" s="507"/>
      <c r="G47" s="507"/>
      <c r="H47" s="507"/>
      <c r="I47" s="487" t="s">
        <v>2836</v>
      </c>
      <c r="J47" s="490"/>
      <c r="K47" s="490"/>
      <c r="L47" s="490"/>
      <c r="M47" s="490"/>
    </row>
    <row r="48" spans="1:13" ht="16.5" x14ac:dyDescent="0.3">
      <c r="A48" s="15"/>
      <c r="B48" s="495"/>
      <c r="C48" s="461"/>
      <c r="D48" s="461"/>
      <c r="E48" s="461"/>
      <c r="F48" s="461"/>
      <c r="G48" s="461"/>
      <c r="H48" s="461"/>
      <c r="I48" s="461"/>
      <c r="J48" s="461"/>
      <c r="K48" s="461"/>
      <c r="L48" s="461"/>
      <c r="M48" s="495"/>
    </row>
    <row r="49" spans="1:13" ht="16.5" x14ac:dyDescent="0.3">
      <c r="A49" s="15"/>
      <c r="B49" s="495"/>
      <c r="C49" s="461"/>
      <c r="D49" s="461"/>
      <c r="E49" s="461"/>
      <c r="F49" s="461"/>
      <c r="G49" s="461"/>
      <c r="H49" s="461"/>
      <c r="I49" s="461"/>
      <c r="J49" s="461"/>
      <c r="K49" s="461"/>
      <c r="L49" s="461"/>
      <c r="M49" s="495"/>
    </row>
    <row r="50" spans="1:13" s="15" customFormat="1" ht="9.9499999999999993" customHeight="1" x14ac:dyDescent="0.3">
      <c r="B50" s="478"/>
      <c r="C50" s="1002" t="s">
        <v>2830</v>
      </c>
      <c r="D50" s="1003"/>
      <c r="E50" s="1003"/>
      <c r="F50" s="1003"/>
      <c r="G50" s="1003"/>
      <c r="H50" s="1003"/>
      <c r="I50" s="1004"/>
      <c r="J50" s="492"/>
      <c r="K50" s="462"/>
      <c r="L50" s="462"/>
      <c r="M50" s="478"/>
    </row>
    <row r="51" spans="1:13" s="15" customFormat="1" ht="9.9499999999999993" customHeight="1" x14ac:dyDescent="0.3">
      <c r="B51" s="478"/>
      <c r="C51" s="1005"/>
      <c r="D51" s="1006"/>
      <c r="E51" s="1006"/>
      <c r="F51" s="1006"/>
      <c r="G51" s="1006"/>
      <c r="H51" s="1006"/>
      <c r="I51" s="1007"/>
      <c r="J51" s="492"/>
      <c r="K51" s="462"/>
      <c r="L51" s="462"/>
      <c r="M51" s="478"/>
    </row>
    <row r="52" spans="1:13" s="15" customFormat="1" ht="20.100000000000001" customHeight="1" x14ac:dyDescent="0.3">
      <c r="B52" s="478"/>
      <c r="C52" s="1084" t="s">
        <v>2824</v>
      </c>
      <c r="D52" s="1003"/>
      <c r="E52" s="484" t="s">
        <v>1771</v>
      </c>
      <c r="F52" s="484" t="s">
        <v>2010</v>
      </c>
      <c r="G52" s="484" t="s">
        <v>2011</v>
      </c>
      <c r="H52" s="484" t="s">
        <v>2012</v>
      </c>
      <c r="I52" s="484" t="s">
        <v>2013</v>
      </c>
      <c r="J52" s="481"/>
      <c r="K52" s="481"/>
      <c r="L52" s="481"/>
      <c r="M52" s="481"/>
    </row>
    <row r="53" spans="1:13" s="15" customFormat="1" ht="20.100000000000001" customHeight="1" x14ac:dyDescent="0.3">
      <c r="B53" s="478"/>
      <c r="C53" s="1005"/>
      <c r="D53" s="1006"/>
      <c r="E53" s="651" t="s">
        <v>1634</v>
      </c>
      <c r="F53" s="652" t="s">
        <v>1635</v>
      </c>
      <c r="G53" s="652" t="s">
        <v>1636</v>
      </c>
      <c r="H53" s="652" t="s">
        <v>1637</v>
      </c>
      <c r="I53" s="485" t="s">
        <v>1639</v>
      </c>
      <c r="J53" s="492"/>
      <c r="K53" s="462"/>
      <c r="L53" s="462"/>
      <c r="M53" s="478"/>
    </row>
    <row r="54" spans="1:13" s="15" customFormat="1" ht="24.95" customHeight="1" x14ac:dyDescent="0.3">
      <c r="B54" s="478"/>
      <c r="C54" s="486">
        <v>1</v>
      </c>
      <c r="D54" s="467" t="s">
        <v>1634</v>
      </c>
      <c r="E54" s="487" t="s">
        <v>2832</v>
      </c>
      <c r="F54" s="507"/>
      <c r="G54" s="507"/>
      <c r="H54" s="507"/>
      <c r="I54" s="508"/>
      <c r="J54" s="492"/>
      <c r="K54" s="462"/>
      <c r="L54" s="462"/>
      <c r="M54" s="478"/>
    </row>
    <row r="55" spans="1:13" s="15" customFormat="1" ht="24.95" customHeight="1" x14ac:dyDescent="0.3">
      <c r="B55" s="478"/>
      <c r="C55" s="486">
        <v>2</v>
      </c>
      <c r="D55" s="467" t="s">
        <v>1635</v>
      </c>
      <c r="E55" s="507"/>
      <c r="F55" s="487" t="s">
        <v>2833</v>
      </c>
      <c r="G55" s="507"/>
      <c r="H55" s="507"/>
      <c r="I55" s="508"/>
      <c r="J55" s="492"/>
      <c r="K55" s="462"/>
      <c r="L55" s="462"/>
      <c r="M55" s="478"/>
    </row>
    <row r="56" spans="1:13" s="15" customFormat="1" ht="24.95" customHeight="1" x14ac:dyDescent="0.3">
      <c r="B56" s="478"/>
      <c r="C56" s="486">
        <v>3</v>
      </c>
      <c r="D56" s="467" t="s">
        <v>1636</v>
      </c>
      <c r="E56" s="507"/>
      <c r="F56" s="507"/>
      <c r="G56" s="487" t="s">
        <v>2834</v>
      </c>
      <c r="H56" s="507"/>
      <c r="I56" s="508"/>
      <c r="J56" s="492"/>
      <c r="K56" s="462"/>
      <c r="L56" s="462"/>
      <c r="M56" s="478"/>
    </row>
    <row r="57" spans="1:13" s="15" customFormat="1" ht="24.95" customHeight="1" x14ac:dyDescent="0.3">
      <c r="B57" s="478"/>
      <c r="C57" s="486">
        <v>4</v>
      </c>
      <c r="D57" s="467" t="s">
        <v>1637</v>
      </c>
      <c r="E57" s="507"/>
      <c r="F57" s="507"/>
      <c r="G57" s="507"/>
      <c r="H57" s="487" t="s">
        <v>2835</v>
      </c>
      <c r="I57" s="508"/>
      <c r="J57" s="492"/>
      <c r="K57" s="462"/>
      <c r="L57" s="462"/>
      <c r="M57" s="478"/>
    </row>
    <row r="58" spans="1:13" s="15" customFormat="1" ht="24.95" customHeight="1" x14ac:dyDescent="0.3">
      <c r="B58" s="478"/>
      <c r="C58" s="486">
        <v>5</v>
      </c>
      <c r="D58" s="467" t="s">
        <v>1639</v>
      </c>
      <c r="E58" s="507"/>
      <c r="F58" s="507"/>
      <c r="G58" s="507"/>
      <c r="H58" s="507"/>
      <c r="I58" s="487" t="s">
        <v>2836</v>
      </c>
      <c r="J58" s="492"/>
      <c r="K58" s="462"/>
      <c r="L58" s="462"/>
      <c r="M58" s="478"/>
    </row>
    <row r="59" spans="1:13" ht="16.5" x14ac:dyDescent="0.3">
      <c r="A59" s="15"/>
      <c r="B59" s="495"/>
      <c r="C59" s="461"/>
      <c r="D59" s="461"/>
      <c r="E59" s="461"/>
      <c r="F59" s="461"/>
      <c r="G59" s="461"/>
      <c r="H59" s="461"/>
      <c r="I59" s="461"/>
      <c r="J59" s="461"/>
      <c r="K59" s="461"/>
      <c r="L59" s="461"/>
      <c r="M59" s="495"/>
    </row>
    <row r="60" spans="1:13" ht="16.5" x14ac:dyDescent="0.3">
      <c r="A60" s="15"/>
      <c r="B60" s="495"/>
      <c r="C60" s="461"/>
      <c r="D60" s="461"/>
      <c r="E60" s="461"/>
      <c r="F60" s="461"/>
      <c r="G60" s="461"/>
      <c r="H60" s="461"/>
      <c r="I60" s="461"/>
      <c r="J60" s="461"/>
      <c r="K60" s="461"/>
      <c r="L60" s="461"/>
      <c r="M60" s="495"/>
    </row>
    <row r="61" spans="1:13" s="15" customFormat="1" ht="9.9499999999999993" customHeight="1" x14ac:dyDescent="0.3">
      <c r="B61" s="478"/>
      <c r="C61" s="1002" t="s">
        <v>2830</v>
      </c>
      <c r="D61" s="1003"/>
      <c r="E61" s="1003"/>
      <c r="F61" s="1003"/>
      <c r="G61" s="1003"/>
      <c r="H61" s="1003"/>
      <c r="I61" s="1004"/>
      <c r="J61" s="462"/>
      <c r="K61" s="462"/>
      <c r="L61" s="462"/>
      <c r="M61" s="478"/>
    </row>
    <row r="62" spans="1:13" s="15" customFormat="1" ht="9.9499999999999993" customHeight="1" x14ac:dyDescent="0.3">
      <c r="B62" s="478"/>
      <c r="C62" s="1005"/>
      <c r="D62" s="1006"/>
      <c r="E62" s="1006"/>
      <c r="F62" s="1006"/>
      <c r="G62" s="1006"/>
      <c r="H62" s="1006"/>
      <c r="I62" s="1007"/>
      <c r="J62" s="462"/>
      <c r="K62" s="462"/>
      <c r="L62" s="462"/>
      <c r="M62" s="478"/>
    </row>
    <row r="63" spans="1:13" s="15" customFormat="1" ht="20.100000000000001" customHeight="1" x14ac:dyDescent="0.3">
      <c r="B63" s="478"/>
      <c r="C63" s="1084" t="s">
        <v>2827</v>
      </c>
      <c r="D63" s="1003"/>
      <c r="E63" s="484" t="s">
        <v>2014</v>
      </c>
      <c r="F63" s="484" t="s">
        <v>2838</v>
      </c>
      <c r="G63" s="484" t="s">
        <v>2839</v>
      </c>
      <c r="H63" s="484" t="s">
        <v>2841</v>
      </c>
      <c r="I63" s="484" t="s">
        <v>2842</v>
      </c>
      <c r="J63" s="492"/>
      <c r="K63" s="462"/>
      <c r="L63" s="462"/>
      <c r="M63" s="478"/>
    </row>
    <row r="64" spans="1:13" s="15" customFormat="1" ht="20.100000000000001" customHeight="1" x14ac:dyDescent="0.3">
      <c r="B64" s="478"/>
      <c r="C64" s="1005"/>
      <c r="D64" s="1006"/>
      <c r="E64" s="651" t="s">
        <v>1634</v>
      </c>
      <c r="F64" s="652" t="s">
        <v>1635</v>
      </c>
      <c r="G64" s="652" t="s">
        <v>1636</v>
      </c>
      <c r="H64" s="652" t="s">
        <v>1637</v>
      </c>
      <c r="I64" s="485" t="s">
        <v>1639</v>
      </c>
      <c r="J64" s="492"/>
      <c r="K64" s="462"/>
      <c r="L64" s="462"/>
      <c r="M64" s="478"/>
    </row>
    <row r="65" spans="1:26" s="15" customFormat="1" ht="24.95" customHeight="1" x14ac:dyDescent="0.3">
      <c r="B65" s="478"/>
      <c r="C65" s="486">
        <v>1</v>
      </c>
      <c r="D65" s="467" t="s">
        <v>1634</v>
      </c>
      <c r="E65" s="487" t="s">
        <v>2832</v>
      </c>
      <c r="F65" s="507"/>
      <c r="G65" s="507"/>
      <c r="H65" s="507"/>
      <c r="I65" s="508"/>
      <c r="J65" s="492"/>
      <c r="K65" s="462"/>
      <c r="L65" s="462"/>
      <c r="M65" s="478"/>
    </row>
    <row r="66" spans="1:26" s="15" customFormat="1" ht="24.95" customHeight="1" x14ac:dyDescent="0.3">
      <c r="B66" s="478"/>
      <c r="C66" s="486">
        <v>2</v>
      </c>
      <c r="D66" s="467" t="s">
        <v>1635</v>
      </c>
      <c r="E66" s="507"/>
      <c r="F66" s="487" t="s">
        <v>2833</v>
      </c>
      <c r="G66" s="507"/>
      <c r="H66" s="507"/>
      <c r="I66" s="508"/>
      <c r="J66" s="492"/>
      <c r="K66" s="462"/>
      <c r="L66" s="462"/>
      <c r="M66" s="478"/>
    </row>
    <row r="67" spans="1:26" s="15" customFormat="1" ht="24.95" customHeight="1" x14ac:dyDescent="0.3">
      <c r="B67" s="478"/>
      <c r="C67" s="486">
        <v>3</v>
      </c>
      <c r="D67" s="467" t="s">
        <v>1636</v>
      </c>
      <c r="E67" s="507"/>
      <c r="F67" s="507"/>
      <c r="G67" s="487" t="s">
        <v>2834</v>
      </c>
      <c r="H67" s="507"/>
      <c r="I67" s="508"/>
      <c r="J67" s="492"/>
      <c r="K67" s="462"/>
      <c r="L67" s="462"/>
      <c r="M67" s="478"/>
    </row>
    <row r="68" spans="1:26" s="15" customFormat="1" ht="24.95" customHeight="1" x14ac:dyDescent="0.3">
      <c r="B68" s="478"/>
      <c r="C68" s="486">
        <v>4</v>
      </c>
      <c r="D68" s="467" t="s">
        <v>1637</v>
      </c>
      <c r="E68" s="507"/>
      <c r="F68" s="507"/>
      <c r="G68" s="507"/>
      <c r="H68" s="487" t="s">
        <v>2835</v>
      </c>
      <c r="I68" s="508"/>
      <c r="J68" s="492"/>
      <c r="K68" s="462"/>
      <c r="L68" s="462"/>
      <c r="M68" s="478"/>
    </row>
    <row r="69" spans="1:26" s="15" customFormat="1" ht="24.95" customHeight="1" x14ac:dyDescent="0.3">
      <c r="B69" s="478"/>
      <c r="C69" s="486">
        <v>5</v>
      </c>
      <c r="D69" s="467" t="s">
        <v>1639</v>
      </c>
      <c r="E69" s="507"/>
      <c r="F69" s="507"/>
      <c r="G69" s="507"/>
      <c r="H69" s="507"/>
      <c r="I69" s="487" t="s">
        <v>2836</v>
      </c>
      <c r="J69" s="492"/>
      <c r="K69" s="462"/>
      <c r="L69" s="462"/>
      <c r="M69" s="478"/>
    </row>
    <row r="70" spans="1:26" ht="16.5" x14ac:dyDescent="0.3">
      <c r="A70" s="15"/>
      <c r="B70" s="495"/>
      <c r="C70" s="478"/>
      <c r="D70" s="478"/>
      <c r="E70" s="478"/>
      <c r="F70" s="478"/>
      <c r="G70" s="478"/>
      <c r="H70" s="478"/>
      <c r="I70" s="478"/>
      <c r="J70" s="478"/>
      <c r="K70" s="478"/>
      <c r="L70" s="478"/>
      <c r="M70" s="495"/>
    </row>
    <row r="71" spans="1:26" ht="17.25" x14ac:dyDescent="0.3">
      <c r="A71" s="15"/>
      <c r="B71" s="495"/>
      <c r="C71" s="647" t="s">
        <v>2816</v>
      </c>
      <c r="D71" s="461"/>
      <c r="E71" s="461"/>
      <c r="F71" s="461"/>
      <c r="G71" s="461"/>
      <c r="H71" s="461"/>
      <c r="I71" s="461"/>
      <c r="J71" s="461"/>
      <c r="K71" s="461"/>
      <c r="L71" s="461"/>
      <c r="M71" s="495"/>
      <c r="N71" s="710"/>
      <c r="O71" s="710"/>
      <c r="P71" s="710"/>
      <c r="Q71" s="710"/>
      <c r="R71" s="710"/>
      <c r="S71" s="710"/>
      <c r="T71" s="710"/>
      <c r="U71" s="710"/>
      <c r="V71" s="710"/>
      <c r="W71" s="710"/>
      <c r="X71" s="710"/>
      <c r="Y71" s="710"/>
      <c r="Z71" s="710"/>
    </row>
    <row r="72" spans="1:26" ht="16.5" x14ac:dyDescent="0.3">
      <c r="A72" s="15"/>
      <c r="B72" s="495"/>
      <c r="C72" s="495"/>
      <c r="D72" s="478"/>
      <c r="E72" s="478"/>
      <c r="F72" s="478"/>
      <c r="G72" s="478"/>
      <c r="H72" s="478"/>
      <c r="I72" s="478"/>
      <c r="J72" s="478"/>
      <c r="K72" s="478"/>
      <c r="L72" s="478"/>
      <c r="M72" s="495"/>
      <c r="N72" s="710"/>
      <c r="O72" s="710"/>
      <c r="P72" s="710"/>
      <c r="Q72" s="710"/>
      <c r="R72" s="710"/>
      <c r="S72" s="710"/>
      <c r="T72" s="710"/>
      <c r="U72" s="710"/>
      <c r="V72" s="710"/>
      <c r="W72" s="710"/>
      <c r="X72" s="710"/>
      <c r="Y72" s="710"/>
      <c r="Z72" s="710"/>
    </row>
    <row r="73" spans="1:26" ht="99.95" customHeight="1" x14ac:dyDescent="0.3">
      <c r="A73" s="15"/>
      <c r="B73" s="495"/>
      <c r="C73" s="999" t="s">
        <v>16</v>
      </c>
      <c r="D73" s="1000"/>
      <c r="E73" s="1000"/>
      <c r="F73" s="1000"/>
      <c r="G73" s="1000"/>
      <c r="H73" s="1000"/>
      <c r="I73" s="1000"/>
      <c r="J73" s="1000"/>
      <c r="K73" s="1000"/>
      <c r="L73" s="1001"/>
      <c r="M73" s="495"/>
    </row>
    <row r="74" spans="1:26" ht="6" customHeight="1" x14ac:dyDescent="0.3">
      <c r="A74" s="15"/>
      <c r="B74" s="495"/>
      <c r="C74" s="478"/>
      <c r="D74" s="478"/>
      <c r="E74" s="478"/>
      <c r="F74" s="478"/>
      <c r="G74" s="478"/>
      <c r="H74" s="478"/>
      <c r="I74" s="478"/>
      <c r="J74" s="478"/>
      <c r="K74" s="478"/>
      <c r="L74" s="478"/>
      <c r="M74" s="495"/>
    </row>
    <row r="75" spans="1:26" ht="16.5" x14ac:dyDescent="0.3">
      <c r="A75" s="15"/>
      <c r="B75" s="495"/>
      <c r="C75" s="495"/>
      <c r="D75" s="495"/>
      <c r="E75" s="495"/>
      <c r="F75" s="495"/>
      <c r="G75" s="495"/>
      <c r="H75" s="495"/>
      <c r="I75" s="495"/>
      <c r="J75" s="495"/>
      <c r="K75" s="495"/>
      <c r="L75" s="495"/>
      <c r="M75" s="495"/>
    </row>
    <row r="76" spans="1:26" ht="16.5" x14ac:dyDescent="0.3">
      <c r="A76" s="15"/>
      <c r="B76" s="495"/>
      <c r="C76" s="495"/>
      <c r="D76" s="495"/>
      <c r="E76" s="495"/>
      <c r="F76" s="495"/>
      <c r="G76" s="495"/>
      <c r="H76" s="495"/>
      <c r="I76" s="495"/>
      <c r="J76" s="495"/>
      <c r="K76" s="495"/>
      <c r="L76" s="495"/>
      <c r="M76" s="495"/>
    </row>
    <row r="77" spans="1:26" ht="16.5" x14ac:dyDescent="0.3">
      <c r="A77" s="15"/>
      <c r="B77" s="710"/>
      <c r="C77" s="307" t="s">
        <v>1188</v>
      </c>
      <c r="D77" s="710"/>
      <c r="E77" s="710"/>
      <c r="F77" s="710"/>
      <c r="G77" s="710"/>
      <c r="H77" s="710"/>
      <c r="I77" s="710"/>
      <c r="J77" s="710"/>
      <c r="K77" s="710"/>
      <c r="L77" s="710"/>
      <c r="M77" s="710"/>
    </row>
    <row r="78" spans="1:26" ht="16.5" x14ac:dyDescent="0.3">
      <c r="A78" s="15"/>
      <c r="B78" s="710"/>
      <c r="C78" s="15" t="s">
        <v>2846</v>
      </c>
      <c r="D78" s="710"/>
      <c r="E78" s="710"/>
      <c r="F78" s="710"/>
      <c r="G78" s="710"/>
      <c r="H78" s="710"/>
      <c r="I78" s="710"/>
      <c r="J78" s="710"/>
      <c r="K78" s="710"/>
      <c r="L78" s="710"/>
      <c r="M78" s="710"/>
    </row>
  </sheetData>
  <sheetProtection formatColumns="0"/>
  <mergeCells count="26">
    <mergeCell ref="J4:L4"/>
    <mergeCell ref="C10:L10"/>
    <mergeCell ref="D14:D15"/>
    <mergeCell ref="E14:I14"/>
    <mergeCell ref="C14:C16"/>
    <mergeCell ref="C34:D34"/>
    <mergeCell ref="C35:D35"/>
    <mergeCell ref="C24:L24"/>
    <mergeCell ref="C29:L29"/>
    <mergeCell ref="C33:D33"/>
    <mergeCell ref="E34:G34"/>
    <mergeCell ref="E35:G35"/>
    <mergeCell ref="H34:I34"/>
    <mergeCell ref="H35:I35"/>
    <mergeCell ref="E33:G33"/>
    <mergeCell ref="H33:I33"/>
    <mergeCell ref="C61:I62"/>
    <mergeCell ref="C63:D64"/>
    <mergeCell ref="C73:L73"/>
    <mergeCell ref="C36:D36"/>
    <mergeCell ref="C39:I40"/>
    <mergeCell ref="E36:G36"/>
    <mergeCell ref="H36:I36"/>
    <mergeCell ref="C41:D42"/>
    <mergeCell ref="C50:I51"/>
    <mergeCell ref="C52:D53"/>
  </mergeCells>
  <conditionalFormatting sqref="E17 E19">
    <cfRule type="expression" dxfId="479" priority="30">
      <formula>ISNUMBER(E17)</formula>
    </cfRule>
  </conditionalFormatting>
  <conditionalFormatting sqref="E43">
    <cfRule type="expression" dxfId="478" priority="29">
      <formula>ISNUMBER(E43)</formula>
    </cfRule>
  </conditionalFormatting>
  <conditionalFormatting sqref="F44">
    <cfRule type="expression" dxfId="477" priority="28">
      <formula>ISNUMBER(F44)</formula>
    </cfRule>
  </conditionalFormatting>
  <conditionalFormatting sqref="G45">
    <cfRule type="expression" dxfId="476" priority="27">
      <formula>ISNUMBER(G45)</formula>
    </cfRule>
  </conditionalFormatting>
  <conditionalFormatting sqref="H46">
    <cfRule type="expression" dxfId="475" priority="26">
      <formula>ISNUMBER(H46)</formula>
    </cfRule>
  </conditionalFormatting>
  <conditionalFormatting sqref="I47">
    <cfRule type="expression" dxfId="474" priority="25">
      <formula>ISNUMBER(I47)</formula>
    </cfRule>
  </conditionalFormatting>
  <conditionalFormatting sqref="E54">
    <cfRule type="expression" dxfId="473" priority="24">
      <formula>ISNUMBER(E54)</formula>
    </cfRule>
  </conditionalFormatting>
  <conditionalFormatting sqref="F55">
    <cfRule type="expression" dxfId="472" priority="23">
      <formula>ISNUMBER(F55)</formula>
    </cfRule>
  </conditionalFormatting>
  <conditionalFormatting sqref="G56">
    <cfRule type="expression" dxfId="471" priority="22">
      <formula>ISNUMBER(G56)</formula>
    </cfRule>
  </conditionalFormatting>
  <conditionalFormatting sqref="H57">
    <cfRule type="expression" dxfId="470" priority="21">
      <formula>ISNUMBER(H57)</formula>
    </cfRule>
  </conditionalFormatting>
  <conditionalFormatting sqref="I58">
    <cfRule type="expression" dxfId="469" priority="20">
      <formula>ISNUMBER(I58)</formula>
    </cfRule>
  </conditionalFormatting>
  <conditionalFormatting sqref="E65">
    <cfRule type="expression" dxfId="468" priority="19">
      <formula>ISNUMBER(E65)</formula>
    </cfRule>
  </conditionalFormatting>
  <conditionalFormatting sqref="F66">
    <cfRule type="expression" dxfId="467" priority="18">
      <formula>ISNUMBER(F66)</formula>
    </cfRule>
  </conditionalFormatting>
  <conditionalFormatting sqref="G67">
    <cfRule type="expression" dxfId="466" priority="17">
      <formula>ISNUMBER(G67)</formula>
    </cfRule>
  </conditionalFormatting>
  <conditionalFormatting sqref="H68">
    <cfRule type="expression" dxfId="465" priority="16">
      <formula>ISNUMBER(H68)</formula>
    </cfRule>
  </conditionalFormatting>
  <conditionalFormatting sqref="I69">
    <cfRule type="expression" dxfId="464" priority="15">
      <formula>ISNUMBER(I69)</formula>
    </cfRule>
  </conditionalFormatting>
  <conditionalFormatting sqref="E20">
    <cfRule type="expression" dxfId="463" priority="12">
      <formula>ISNUMBER(E20)</formula>
    </cfRule>
  </conditionalFormatting>
  <conditionalFormatting sqref="I17 I19:I20">
    <cfRule type="expression" dxfId="462" priority="11">
      <formula>ISNUMBER(I17)</formula>
    </cfRule>
  </conditionalFormatting>
  <conditionalFormatting sqref="I20">
    <cfRule type="expression" dxfId="461" priority="10">
      <formula>ISNUMBER(I20)</formula>
    </cfRule>
  </conditionalFormatting>
  <conditionalFormatting sqref="J17 J19">
    <cfRule type="expression" dxfId="460" priority="9">
      <formula>ISNUMBER(J17)</formula>
    </cfRule>
  </conditionalFormatting>
  <conditionalFormatting sqref="E18">
    <cfRule type="expression" dxfId="459" priority="7">
      <formula>ISNUMBER(E18)</formula>
    </cfRule>
  </conditionalFormatting>
  <conditionalFormatting sqref="I18">
    <cfRule type="expression" dxfId="458" priority="6">
      <formula>ISNUMBER(I18)</formula>
    </cfRule>
  </conditionalFormatting>
  <conditionalFormatting sqref="J18">
    <cfRule type="expression" dxfId="457" priority="5">
      <formula>ISNUMBER(J18)</formula>
    </cfRule>
  </conditionalFormatting>
  <conditionalFormatting sqref="H34:I36">
    <cfRule type="expression" dxfId="456" priority="4">
      <formula>ISNUMBER(H34)</formula>
    </cfRule>
  </conditionalFormatting>
  <conditionalFormatting sqref="E34:E36">
    <cfRule type="expression" dxfId="455" priority="3">
      <formula>ISNUMBER(E34)</formula>
    </cfRule>
  </conditionalFormatting>
  <conditionalFormatting sqref="F17:H17">
    <cfRule type="expression" dxfId="454" priority="2">
      <formula>ISNUMBER(F17)</formula>
    </cfRule>
  </conditionalFormatting>
  <conditionalFormatting sqref="F18:H20">
    <cfRule type="expression" dxfId="453" priority="1">
      <formula>ISNUMBER(F18)</formula>
    </cfRule>
  </conditionalFormatting>
  <pageMargins left="0.70866141732283472" right="0.70866141732283472" top="0.74803149606299213" bottom="0.74803149606299213" header="0.31496062992125984" footer="0.31496062992125984"/>
  <pageSetup paperSize="9" scale="38" orientation="portrait" r:id="rId1"/>
  <headerFooter scaleWithDoc="0">
    <oddHeader>&amp;R&amp;F</oddHeader>
    <oddFooter>&amp;L&amp;D &amp;T&amp;RPage &amp;P of &amp;N&amp;C&amp;1#&amp;"Calibri"&amp;10&amp;K000000Classification: Confidential</oddFooter>
  </headerFooter>
  <rowBreaks count="2" manualBreakCount="2">
    <brk id="25" max="12" man="1"/>
    <brk id="57" max="1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1">
    <tabColor rgb="FFFFFF00"/>
    <pageSetUpPr fitToPage="1"/>
  </sheetPr>
  <dimension ref="B2:J40"/>
  <sheetViews>
    <sheetView zoomScale="80" zoomScaleNormal="80" zoomScaleSheetLayoutView="40" workbookViewId="0">
      <pane ySplit="3" topLeftCell="A4" activePane="bottomLeft" state="frozen"/>
      <selection activeCell="C23" sqref="C23:M23"/>
      <selection pane="bottomLeft" activeCell="A4" sqref="A4"/>
    </sheetView>
  </sheetViews>
  <sheetFormatPr defaultColWidth="9.140625" defaultRowHeight="15" x14ac:dyDescent="0.25"/>
  <cols>
    <col min="1" max="1" width="13.42578125" style="279" customWidth="1"/>
    <col min="2" max="3" width="11.85546875" style="284" customWidth="1"/>
    <col min="4" max="4" width="28" style="280" customWidth="1"/>
    <col min="5" max="5" width="30.42578125" style="280" customWidth="1"/>
    <col min="6" max="6" width="9.140625" style="280"/>
    <col min="7" max="8" width="44.28515625" style="280" customWidth="1"/>
    <col min="9" max="9" width="40.7109375" style="280" customWidth="1"/>
    <col min="10" max="10" width="10.7109375" style="279" customWidth="1"/>
    <col min="11" max="16384" width="9.140625" style="279"/>
  </cols>
  <sheetData>
    <row r="2" spans="2:10" ht="48" customHeight="1" x14ac:dyDescent="0.25">
      <c r="B2" s="837" t="s">
        <v>3203</v>
      </c>
      <c r="C2" s="837"/>
      <c r="D2" s="837"/>
      <c r="E2" s="837"/>
      <c r="F2" s="837"/>
      <c r="G2" s="837"/>
      <c r="H2" s="837"/>
      <c r="I2" s="837"/>
      <c r="J2" s="837"/>
    </row>
    <row r="3" spans="2:10" ht="32.25" customHeight="1" x14ac:dyDescent="0.25">
      <c r="B3" s="282" t="s">
        <v>1209</v>
      </c>
      <c r="C3" s="282" t="s">
        <v>1210</v>
      </c>
      <c r="D3" s="282" t="s">
        <v>1211</v>
      </c>
      <c r="E3" s="282" t="s">
        <v>986</v>
      </c>
      <c r="F3" s="300" t="s">
        <v>1212</v>
      </c>
      <c r="G3" s="282" t="s">
        <v>1213</v>
      </c>
      <c r="H3" s="642" t="s">
        <v>1375</v>
      </c>
      <c r="I3" s="282" t="s">
        <v>1214</v>
      </c>
      <c r="J3" s="282" t="s">
        <v>1145</v>
      </c>
    </row>
    <row r="4" spans="2:10" ht="30" customHeight="1" x14ac:dyDescent="0.25">
      <c r="B4" s="289" t="s">
        <v>3204</v>
      </c>
      <c r="C4" s="289" t="s">
        <v>2849</v>
      </c>
      <c r="D4" s="290" t="s">
        <v>3205</v>
      </c>
      <c r="E4" s="290" t="s">
        <v>1666</v>
      </c>
      <c r="F4" s="289" t="s">
        <v>895</v>
      </c>
      <c r="G4" s="290" t="s">
        <v>3206</v>
      </c>
      <c r="H4" s="290"/>
      <c r="I4" s="373" t="s">
        <v>2851</v>
      </c>
      <c r="J4" s="382" t="s">
        <v>888</v>
      </c>
    </row>
    <row r="5" spans="2:10" ht="30" customHeight="1" x14ac:dyDescent="0.25">
      <c r="B5" s="289" t="s">
        <v>3207</v>
      </c>
      <c r="C5" s="289" t="s">
        <v>2853</v>
      </c>
      <c r="D5" s="290" t="s">
        <v>3205</v>
      </c>
      <c r="E5" s="290" t="s">
        <v>1666</v>
      </c>
      <c r="F5" s="289" t="s">
        <v>895</v>
      </c>
      <c r="G5" s="290" t="s">
        <v>3206</v>
      </c>
      <c r="H5" s="290"/>
      <c r="I5" s="373" t="s">
        <v>2851</v>
      </c>
      <c r="J5" s="382" t="s">
        <v>888</v>
      </c>
    </row>
    <row r="6" spans="2:10" ht="30" customHeight="1" x14ac:dyDescent="0.25">
      <c r="B6" s="289" t="s">
        <v>3208</v>
      </c>
      <c r="C6" s="289" t="s">
        <v>3209</v>
      </c>
      <c r="D6" s="290" t="s">
        <v>2856</v>
      </c>
      <c r="E6" s="290" t="s">
        <v>3210</v>
      </c>
      <c r="F6" s="289" t="s">
        <v>893</v>
      </c>
      <c r="G6" s="290" t="s">
        <v>3211</v>
      </c>
      <c r="H6" s="290" t="s">
        <v>3212</v>
      </c>
      <c r="I6" s="372"/>
      <c r="J6" s="382" t="s">
        <v>888</v>
      </c>
    </row>
    <row r="7" spans="2:10" ht="30" customHeight="1" x14ac:dyDescent="0.25">
      <c r="B7" s="289" t="s">
        <v>3213</v>
      </c>
      <c r="C7" s="289" t="s">
        <v>2855</v>
      </c>
      <c r="D7" s="290" t="s">
        <v>2862</v>
      </c>
      <c r="E7" s="290" t="s">
        <v>3214</v>
      </c>
      <c r="F7" s="289" t="s">
        <v>895</v>
      </c>
      <c r="G7" s="290" t="s">
        <v>2864</v>
      </c>
      <c r="H7" s="290" t="s">
        <v>3215</v>
      </c>
      <c r="I7" s="373" t="s">
        <v>2866</v>
      </c>
      <c r="J7" s="382" t="s">
        <v>888</v>
      </c>
    </row>
    <row r="8" spans="2:10" ht="30" customHeight="1" x14ac:dyDescent="0.25">
      <c r="B8" s="289" t="s">
        <v>3216</v>
      </c>
      <c r="C8" s="289" t="s">
        <v>2963</v>
      </c>
      <c r="D8" s="290" t="s">
        <v>2869</v>
      </c>
      <c r="E8" s="290" t="s">
        <v>4428</v>
      </c>
      <c r="F8" s="289" t="s">
        <v>895</v>
      </c>
      <c r="G8" s="290" t="s">
        <v>3217</v>
      </c>
      <c r="H8" s="290" t="s">
        <v>3218</v>
      </c>
      <c r="I8" s="372"/>
      <c r="J8" s="382" t="s">
        <v>888</v>
      </c>
    </row>
    <row r="9" spans="2:10" ht="30" customHeight="1" x14ac:dyDescent="0.25">
      <c r="B9" s="289" t="s">
        <v>3219</v>
      </c>
      <c r="C9" s="289" t="s">
        <v>3220</v>
      </c>
      <c r="D9" s="290" t="s">
        <v>2869</v>
      </c>
      <c r="E9" s="290" t="s">
        <v>4428</v>
      </c>
      <c r="F9" s="289" t="s">
        <v>895</v>
      </c>
      <c r="G9" s="290" t="s">
        <v>3217</v>
      </c>
      <c r="H9" s="290" t="s">
        <v>3218</v>
      </c>
      <c r="I9" s="372"/>
      <c r="J9" s="382" t="s">
        <v>888</v>
      </c>
    </row>
    <row r="10" spans="2:10" ht="30" customHeight="1" x14ac:dyDescent="0.25">
      <c r="B10" s="289" t="s">
        <v>3222</v>
      </c>
      <c r="C10" s="289" t="s">
        <v>3223</v>
      </c>
      <c r="D10" s="290" t="s">
        <v>2869</v>
      </c>
      <c r="E10" s="290" t="s">
        <v>4428</v>
      </c>
      <c r="F10" s="289" t="s">
        <v>895</v>
      </c>
      <c r="G10" s="290" t="s">
        <v>3217</v>
      </c>
      <c r="H10" s="290" t="s">
        <v>3218</v>
      </c>
      <c r="I10" s="373" t="s">
        <v>2878</v>
      </c>
      <c r="J10" s="382" t="s">
        <v>891</v>
      </c>
    </row>
    <row r="11" spans="2:10" ht="30" customHeight="1" x14ac:dyDescent="0.25">
      <c r="B11" s="289" t="s">
        <v>3224</v>
      </c>
      <c r="C11" s="289" t="s">
        <v>2968</v>
      </c>
      <c r="D11" s="290" t="s">
        <v>2881</v>
      </c>
      <c r="E11" s="290" t="s">
        <v>3221</v>
      </c>
      <c r="F11" s="289" t="s">
        <v>895</v>
      </c>
      <c r="G11" s="290" t="s">
        <v>3225</v>
      </c>
      <c r="H11" s="290" t="s">
        <v>3226</v>
      </c>
      <c r="I11" s="372"/>
      <c r="J11" s="382" t="s">
        <v>888</v>
      </c>
    </row>
    <row r="12" spans="2:10" ht="30" customHeight="1" x14ac:dyDescent="0.25">
      <c r="B12" s="289" t="s">
        <v>3227</v>
      </c>
      <c r="C12" s="289" t="s">
        <v>3228</v>
      </c>
      <c r="D12" s="290" t="s">
        <v>2881</v>
      </c>
      <c r="E12" s="290" t="s">
        <v>3221</v>
      </c>
      <c r="F12" s="289" t="s">
        <v>895</v>
      </c>
      <c r="G12" s="290" t="s">
        <v>3225</v>
      </c>
      <c r="H12" s="290" t="s">
        <v>3226</v>
      </c>
      <c r="I12" s="372"/>
      <c r="J12" s="382" t="s">
        <v>888</v>
      </c>
    </row>
    <row r="13" spans="2:10" ht="30" customHeight="1" x14ac:dyDescent="0.25">
      <c r="B13" s="289" t="s">
        <v>3229</v>
      </c>
      <c r="C13" s="289" t="s">
        <v>3230</v>
      </c>
      <c r="D13" s="290" t="s">
        <v>2881</v>
      </c>
      <c r="E13" s="290" t="s">
        <v>3221</v>
      </c>
      <c r="F13" s="289" t="s">
        <v>895</v>
      </c>
      <c r="G13" s="290" t="s">
        <v>3225</v>
      </c>
      <c r="H13" s="290" t="s">
        <v>3226</v>
      </c>
      <c r="I13" s="373" t="s">
        <v>2878</v>
      </c>
      <c r="J13" s="382" t="s">
        <v>891</v>
      </c>
    </row>
    <row r="14" spans="2:10" ht="30" customHeight="1" x14ac:dyDescent="0.25">
      <c r="B14" s="289" t="s">
        <v>3231</v>
      </c>
      <c r="C14" s="289" t="s">
        <v>3232</v>
      </c>
      <c r="D14" s="290" t="s">
        <v>2890</v>
      </c>
      <c r="E14" s="290" t="s">
        <v>3233</v>
      </c>
      <c r="F14" s="289" t="s">
        <v>895</v>
      </c>
      <c r="G14" s="290" t="s">
        <v>3234</v>
      </c>
      <c r="H14" s="290" t="s">
        <v>3235</v>
      </c>
      <c r="I14" s="372"/>
      <c r="J14" s="382" t="s">
        <v>888</v>
      </c>
    </row>
    <row r="15" spans="2:10" ht="30" customHeight="1" x14ac:dyDescent="0.25">
      <c r="B15" s="289" t="s">
        <v>3236</v>
      </c>
      <c r="C15" s="289" t="s">
        <v>3237</v>
      </c>
      <c r="D15" s="290" t="s">
        <v>2890</v>
      </c>
      <c r="E15" s="290" t="s">
        <v>3233</v>
      </c>
      <c r="F15" s="289" t="s">
        <v>895</v>
      </c>
      <c r="G15" s="290" t="s">
        <v>3234</v>
      </c>
      <c r="H15" s="290" t="s">
        <v>3235</v>
      </c>
      <c r="I15" s="372"/>
      <c r="J15" s="382" t="s">
        <v>888</v>
      </c>
    </row>
    <row r="16" spans="2:10" ht="30" customHeight="1" x14ac:dyDescent="0.25">
      <c r="B16" s="289" t="s">
        <v>3238</v>
      </c>
      <c r="C16" s="289" t="s">
        <v>2861</v>
      </c>
      <c r="D16" s="290" t="s">
        <v>2890</v>
      </c>
      <c r="E16" s="290" t="s">
        <v>3233</v>
      </c>
      <c r="F16" s="289" t="s">
        <v>895</v>
      </c>
      <c r="G16" s="290" t="s">
        <v>3234</v>
      </c>
      <c r="H16" s="290" t="s">
        <v>3235</v>
      </c>
      <c r="I16" s="373" t="s">
        <v>2878</v>
      </c>
      <c r="J16" s="382" t="s">
        <v>891</v>
      </c>
    </row>
    <row r="17" spans="2:10" ht="39.950000000000003" customHeight="1" x14ac:dyDescent="0.25">
      <c r="B17" s="289" t="s">
        <v>3239</v>
      </c>
      <c r="C17" s="289" t="s">
        <v>2868</v>
      </c>
      <c r="D17" s="290" t="s">
        <v>2900</v>
      </c>
      <c r="E17" s="290" t="s">
        <v>3240</v>
      </c>
      <c r="F17" s="289" t="s">
        <v>895</v>
      </c>
      <c r="G17" s="290" t="s">
        <v>3241</v>
      </c>
      <c r="H17" s="290" t="s">
        <v>2872</v>
      </c>
      <c r="I17" s="372"/>
      <c r="J17" s="382" t="s">
        <v>888</v>
      </c>
    </row>
    <row r="18" spans="2:10" ht="39.950000000000003" customHeight="1" x14ac:dyDescent="0.25">
      <c r="B18" s="289" t="s">
        <v>3242</v>
      </c>
      <c r="C18" s="289" t="s">
        <v>2874</v>
      </c>
      <c r="D18" s="290" t="s">
        <v>2900</v>
      </c>
      <c r="E18" s="290" t="s">
        <v>3240</v>
      </c>
      <c r="F18" s="289" t="s">
        <v>895</v>
      </c>
      <c r="G18" s="290" t="s">
        <v>3241</v>
      </c>
      <c r="H18" s="290" t="s">
        <v>2872</v>
      </c>
      <c r="I18" s="372"/>
      <c r="J18" s="382" t="s">
        <v>888</v>
      </c>
    </row>
    <row r="19" spans="2:10" ht="30" customHeight="1" x14ac:dyDescent="0.25">
      <c r="B19" s="289" t="s">
        <v>3243</v>
      </c>
      <c r="C19" s="289" t="s">
        <v>2877</v>
      </c>
      <c r="D19" s="290" t="s">
        <v>2900</v>
      </c>
      <c r="E19" s="290" t="s">
        <v>3240</v>
      </c>
      <c r="F19" s="289" t="s">
        <v>895</v>
      </c>
      <c r="G19" s="290" t="s">
        <v>3241</v>
      </c>
      <c r="H19" s="290" t="s">
        <v>2872</v>
      </c>
      <c r="I19" s="373" t="s">
        <v>2878</v>
      </c>
      <c r="J19" s="382" t="s">
        <v>891</v>
      </c>
    </row>
    <row r="20" spans="2:10" ht="50.1" customHeight="1" x14ac:dyDescent="0.25">
      <c r="B20" s="289" t="s">
        <v>3244</v>
      </c>
      <c r="C20" s="289" t="s">
        <v>3245</v>
      </c>
      <c r="D20" s="290" t="s">
        <v>2900</v>
      </c>
      <c r="E20" s="290" t="s">
        <v>3246</v>
      </c>
      <c r="F20" s="289" t="s">
        <v>895</v>
      </c>
      <c r="G20" s="290" t="s">
        <v>3247</v>
      </c>
      <c r="H20" s="290" t="s">
        <v>3248</v>
      </c>
      <c r="I20" s="372"/>
      <c r="J20" s="382" t="s">
        <v>888</v>
      </c>
    </row>
    <row r="21" spans="2:10" ht="50.1" customHeight="1" x14ac:dyDescent="0.25">
      <c r="B21" s="289" t="s">
        <v>3249</v>
      </c>
      <c r="C21" s="289" t="s">
        <v>2874</v>
      </c>
      <c r="D21" s="290" t="s">
        <v>2900</v>
      </c>
      <c r="E21" s="290" t="s">
        <v>3246</v>
      </c>
      <c r="F21" s="289" t="s">
        <v>895</v>
      </c>
      <c r="G21" s="290" t="s">
        <v>3247</v>
      </c>
      <c r="H21" s="290" t="s">
        <v>3248</v>
      </c>
      <c r="I21" s="372"/>
      <c r="J21" s="382" t="s">
        <v>888</v>
      </c>
    </row>
    <row r="22" spans="2:10" ht="50.1" customHeight="1" x14ac:dyDescent="0.25">
      <c r="B22" s="289" t="s">
        <v>3250</v>
      </c>
      <c r="C22" s="289" t="s">
        <v>2877</v>
      </c>
      <c r="D22" s="290" t="s">
        <v>2900</v>
      </c>
      <c r="E22" s="290" t="s">
        <v>3246</v>
      </c>
      <c r="F22" s="289" t="s">
        <v>893</v>
      </c>
      <c r="G22" s="290" t="s">
        <v>3247</v>
      </c>
      <c r="H22" s="290" t="s">
        <v>3248</v>
      </c>
      <c r="I22" s="372"/>
      <c r="J22" s="382" t="s">
        <v>888</v>
      </c>
    </row>
    <row r="23" spans="2:10" ht="45" customHeight="1" x14ac:dyDescent="0.25">
      <c r="B23" s="289" t="s">
        <v>3251</v>
      </c>
      <c r="C23" s="289" t="s">
        <v>3252</v>
      </c>
      <c r="D23" s="290" t="s">
        <v>2900</v>
      </c>
      <c r="E23" s="290" t="s">
        <v>3253</v>
      </c>
      <c r="F23" s="289"/>
      <c r="G23" s="290"/>
      <c r="H23" s="290"/>
      <c r="I23" s="373" t="s">
        <v>3254</v>
      </c>
      <c r="J23" s="711" t="s">
        <v>891</v>
      </c>
    </row>
    <row r="24" spans="2:10" ht="50.1" customHeight="1" x14ac:dyDescent="0.25">
      <c r="B24" s="289" t="s">
        <v>3255</v>
      </c>
      <c r="C24" s="289" t="s">
        <v>3252</v>
      </c>
      <c r="D24" s="290" t="s">
        <v>2900</v>
      </c>
      <c r="E24" s="290" t="s">
        <v>3256</v>
      </c>
      <c r="F24" s="289" t="s">
        <v>893</v>
      </c>
      <c r="G24" s="290" t="s">
        <v>3257</v>
      </c>
      <c r="H24" s="290"/>
      <c r="I24" s="373" t="s">
        <v>2926</v>
      </c>
      <c r="J24" s="382" t="s">
        <v>890</v>
      </c>
    </row>
    <row r="25" spans="2:10" ht="50.1" customHeight="1" x14ac:dyDescent="0.25">
      <c r="B25" s="289" t="s">
        <v>3258</v>
      </c>
      <c r="C25" s="289" t="s">
        <v>3252</v>
      </c>
      <c r="D25" s="290" t="s">
        <v>2900</v>
      </c>
      <c r="E25" s="290" t="s">
        <v>3259</v>
      </c>
      <c r="F25" s="289" t="s">
        <v>893</v>
      </c>
      <c r="G25" s="290" t="s">
        <v>2917</v>
      </c>
      <c r="H25" s="290" t="s">
        <v>3260</v>
      </c>
      <c r="I25" s="372"/>
      <c r="J25" s="382" t="s">
        <v>888</v>
      </c>
    </row>
    <row r="26" spans="2:10" ht="50.1" customHeight="1" x14ac:dyDescent="0.25">
      <c r="B26" s="289" t="s">
        <v>3261</v>
      </c>
      <c r="C26" s="289" t="s">
        <v>1508</v>
      </c>
      <c r="D26" s="290" t="s">
        <v>2924</v>
      </c>
      <c r="E26" s="290" t="s">
        <v>2925</v>
      </c>
      <c r="F26" s="289" t="s">
        <v>895</v>
      </c>
      <c r="G26" s="290" t="str">
        <f>D26&amp;" "&amp;REPLACE(E26,1,6,"should normally")&amp;". Outside of this threshold implies there is a negative dependence at the "&amp;LEFT(D26,4)&amp;" precentile"</f>
        <v>50th Joint Quantile Exceedance Probability should normally be between 50% AND 25%. Outside of this threshold implies there is a negative dependence at the 50th precentile</v>
      </c>
      <c r="H26" s="290"/>
      <c r="I26" s="373" t="s">
        <v>2926</v>
      </c>
      <c r="J26" s="382" t="s">
        <v>890</v>
      </c>
    </row>
    <row r="27" spans="2:10" ht="50.1" customHeight="1" x14ac:dyDescent="0.25">
      <c r="B27" s="289" t="s">
        <v>3262</v>
      </c>
      <c r="C27" s="289" t="s">
        <v>1732</v>
      </c>
      <c r="D27" s="290" t="s">
        <v>2929</v>
      </c>
      <c r="E27" s="290" t="s">
        <v>2930</v>
      </c>
      <c r="F27" s="289" t="s">
        <v>895</v>
      </c>
      <c r="G27" s="290" t="str">
        <f>D27&amp;" "&amp;REPLACE(E27,1,6,"should normally")&amp;". Outside of this threshold implies there is a negative dependence at the "&amp;LEFT(D27,4)&amp;" precentile"</f>
        <v>75th Joint Quantile Exceedance Probability should normally be between 25% AND  6.25%. Outside of this threshold implies there is a negative dependence at the 75th precentile</v>
      </c>
      <c r="H27" s="290"/>
      <c r="I27" s="373" t="s">
        <v>2926</v>
      </c>
      <c r="J27" s="382" t="s">
        <v>890</v>
      </c>
    </row>
    <row r="28" spans="2:10" ht="50.1" customHeight="1" x14ac:dyDescent="0.25">
      <c r="B28" s="289" t="s">
        <v>3263</v>
      </c>
      <c r="C28" s="289" t="s">
        <v>2409</v>
      </c>
      <c r="D28" s="290" t="s">
        <v>2932</v>
      </c>
      <c r="E28" s="290" t="s">
        <v>2933</v>
      </c>
      <c r="F28" s="289" t="s">
        <v>895</v>
      </c>
      <c r="G28" s="290" t="str">
        <f t="shared" ref="G28:G40" si="0">D28&amp;" "&amp;REPLACE(E28,1,6,"should normally")&amp;". Outside of this threshold implies there is a negative dependence at the "&amp;LEFT(D28,4)&amp;" precentile"</f>
        <v>90th Joint Quantile Exceedance Probability should normally be between 10% AND  1%. Outside of this threshold implies there is a negative dependence at the 90th precentile</v>
      </c>
      <c r="H28" s="290"/>
      <c r="I28" s="373" t="s">
        <v>2926</v>
      </c>
      <c r="J28" s="382" t="s">
        <v>890</v>
      </c>
    </row>
    <row r="29" spans="2:10" ht="50.1" customHeight="1" x14ac:dyDescent="0.25">
      <c r="B29" s="289" t="s">
        <v>3264</v>
      </c>
      <c r="C29" s="289" t="s">
        <v>2700</v>
      </c>
      <c r="D29" s="290" t="s">
        <v>2936</v>
      </c>
      <c r="E29" s="290" t="s">
        <v>2937</v>
      </c>
      <c r="F29" s="289" t="s">
        <v>895</v>
      </c>
      <c r="G29" s="290" t="str">
        <f>C29&amp;" "&amp;REPLACE(E29,1,6,"should normally")&amp;". Outside of this threshold implies there is a negative dependence at the "&amp;LEFT(C29,4)&amp;" precentile"</f>
        <v>J4 should normally be between 5% AND  0.25%. Outside of this threshold implies there is a negative dependence at the J4 precentile</v>
      </c>
      <c r="H29" s="290"/>
      <c r="I29" s="373" t="s">
        <v>2926</v>
      </c>
      <c r="J29" s="382" t="s">
        <v>890</v>
      </c>
    </row>
    <row r="30" spans="2:10" ht="50.1" customHeight="1" x14ac:dyDescent="0.25">
      <c r="B30" s="289" t="s">
        <v>3265</v>
      </c>
      <c r="C30" s="289" t="s">
        <v>3266</v>
      </c>
      <c r="D30" s="290" t="s">
        <v>2940</v>
      </c>
      <c r="E30" s="290" t="s">
        <v>2941</v>
      </c>
      <c r="F30" s="289" t="s">
        <v>895</v>
      </c>
      <c r="G30" s="290" t="str">
        <f t="shared" si="0"/>
        <v>99.5th Joint Quantile Exceedance Probability should normally be between 0.5% AND  0.0025%. Outside of this threshold implies there is a negative dependence at the 99.5 precentile</v>
      </c>
      <c r="H30" s="290"/>
      <c r="I30" s="373" t="s">
        <v>2926</v>
      </c>
      <c r="J30" s="382" t="s">
        <v>890</v>
      </c>
    </row>
    <row r="31" spans="2:10" ht="50.1" customHeight="1" x14ac:dyDescent="0.25">
      <c r="B31" s="289" t="s">
        <v>3267</v>
      </c>
      <c r="C31" s="289" t="s">
        <v>2709</v>
      </c>
      <c r="D31" s="290" t="s">
        <v>2924</v>
      </c>
      <c r="E31" s="290" t="s">
        <v>2944</v>
      </c>
      <c r="F31" s="289" t="s">
        <v>895</v>
      </c>
      <c r="G31" s="290" t="str">
        <f t="shared" si="0"/>
        <v>50th Joint Quantile Exceedance Probability should normally be between 50% AND  25%. Outside of this threshold implies there is a negative dependence at the 50th precentile</v>
      </c>
      <c r="H31" s="290"/>
      <c r="I31" s="373" t="s">
        <v>2926</v>
      </c>
      <c r="J31" s="382" t="s">
        <v>890</v>
      </c>
    </row>
    <row r="32" spans="2:10" ht="56.25" customHeight="1" x14ac:dyDescent="0.25">
      <c r="B32" s="289" t="s">
        <v>3268</v>
      </c>
      <c r="C32" s="289" t="s">
        <v>3269</v>
      </c>
      <c r="D32" s="290" t="s">
        <v>2929</v>
      </c>
      <c r="E32" s="290" t="s">
        <v>2930</v>
      </c>
      <c r="F32" s="289" t="s">
        <v>895</v>
      </c>
      <c r="G32" s="290" t="str">
        <f t="shared" si="0"/>
        <v>75th Joint Quantile Exceedance Probability should normally be between 25% AND  6.25%. Outside of this threshold implies there is a negative dependence at the 75th precentile</v>
      </c>
      <c r="H32" s="290"/>
      <c r="I32" s="373" t="s">
        <v>2926</v>
      </c>
      <c r="J32" s="382" t="s">
        <v>890</v>
      </c>
    </row>
    <row r="33" spans="2:10" ht="57.75" customHeight="1" x14ac:dyDescent="0.25">
      <c r="B33" s="289" t="s">
        <v>3270</v>
      </c>
      <c r="C33" s="289" t="s">
        <v>3271</v>
      </c>
      <c r="D33" s="290" t="s">
        <v>2932</v>
      </c>
      <c r="E33" s="290" t="s">
        <v>2933</v>
      </c>
      <c r="F33" s="289" t="s">
        <v>895</v>
      </c>
      <c r="G33" s="290" t="str">
        <f t="shared" si="0"/>
        <v>90th Joint Quantile Exceedance Probability should normally be between 10% AND  1%. Outside of this threshold implies there is a negative dependence at the 90th precentile</v>
      </c>
      <c r="H33" s="290"/>
      <c r="I33" s="373" t="s">
        <v>2926</v>
      </c>
      <c r="J33" s="382" t="s">
        <v>890</v>
      </c>
    </row>
    <row r="34" spans="2:10" ht="57.75" customHeight="1" x14ac:dyDescent="0.25">
      <c r="B34" s="289" t="s">
        <v>3272</v>
      </c>
      <c r="C34" s="289" t="s">
        <v>3273</v>
      </c>
      <c r="D34" s="290" t="s">
        <v>2936</v>
      </c>
      <c r="E34" s="290" t="s">
        <v>2937</v>
      </c>
      <c r="F34" s="289" t="s">
        <v>895</v>
      </c>
      <c r="G34" s="290" t="str">
        <f t="shared" si="0"/>
        <v>95th Joint Quantile Exceedance Probability should normally be between 5% AND  0.25%. Outside of this threshold implies there is a negative dependence at the 95th precentile</v>
      </c>
      <c r="H34" s="290"/>
      <c r="I34" s="373" t="s">
        <v>2926</v>
      </c>
      <c r="J34" s="382" t="s">
        <v>890</v>
      </c>
    </row>
    <row r="35" spans="2:10" ht="57.75" customHeight="1" x14ac:dyDescent="0.25">
      <c r="B35" s="289" t="s">
        <v>3274</v>
      </c>
      <c r="C35" s="289" t="s">
        <v>3275</v>
      </c>
      <c r="D35" s="290" t="s">
        <v>2940</v>
      </c>
      <c r="E35" s="290" t="s">
        <v>2941</v>
      </c>
      <c r="F35" s="289" t="s">
        <v>895</v>
      </c>
      <c r="G35" s="290" t="str">
        <f t="shared" si="0"/>
        <v>99.5th Joint Quantile Exceedance Probability should normally be between 0.5% AND  0.0025%. Outside of this threshold implies there is a negative dependence at the 99.5 precentile</v>
      </c>
      <c r="H35" s="290"/>
      <c r="I35" s="373" t="s">
        <v>2926</v>
      </c>
      <c r="J35" s="382" t="s">
        <v>890</v>
      </c>
    </row>
    <row r="36" spans="2:10" ht="57.75" customHeight="1" x14ac:dyDescent="0.25">
      <c r="B36" s="289" t="s">
        <v>3276</v>
      </c>
      <c r="C36" s="289" t="s">
        <v>3277</v>
      </c>
      <c r="D36" s="290" t="s">
        <v>2924</v>
      </c>
      <c r="E36" s="290" t="s">
        <v>2944</v>
      </c>
      <c r="F36" s="289" t="s">
        <v>895</v>
      </c>
      <c r="G36" s="290" t="str">
        <f t="shared" si="0"/>
        <v>50th Joint Quantile Exceedance Probability should normally be between 50% AND  25%. Outside of this threshold implies there is a negative dependence at the 50th precentile</v>
      </c>
      <c r="H36" s="290"/>
      <c r="I36" s="373" t="s">
        <v>2926</v>
      </c>
      <c r="J36" s="382" t="s">
        <v>890</v>
      </c>
    </row>
    <row r="37" spans="2:10" ht="57.75" customHeight="1" x14ac:dyDescent="0.25">
      <c r="B37" s="289" t="s">
        <v>3278</v>
      </c>
      <c r="C37" s="289" t="s">
        <v>3279</v>
      </c>
      <c r="D37" s="290" t="s">
        <v>2929</v>
      </c>
      <c r="E37" s="290" t="s">
        <v>2930</v>
      </c>
      <c r="F37" s="289" t="s">
        <v>895</v>
      </c>
      <c r="G37" s="290" t="str">
        <f t="shared" si="0"/>
        <v>75th Joint Quantile Exceedance Probability should normally be between 25% AND  6.25%. Outside of this threshold implies there is a negative dependence at the 75th precentile</v>
      </c>
      <c r="H37" s="290"/>
      <c r="I37" s="373" t="s">
        <v>2926</v>
      </c>
      <c r="J37" s="382" t="s">
        <v>890</v>
      </c>
    </row>
    <row r="38" spans="2:10" ht="57.75" customHeight="1" x14ac:dyDescent="0.25">
      <c r="B38" s="289" t="s">
        <v>3280</v>
      </c>
      <c r="C38" s="289" t="s">
        <v>3281</v>
      </c>
      <c r="D38" s="290" t="s">
        <v>2932</v>
      </c>
      <c r="E38" s="290" t="s">
        <v>2933</v>
      </c>
      <c r="F38" s="289" t="s">
        <v>895</v>
      </c>
      <c r="G38" s="290" t="str">
        <f t="shared" si="0"/>
        <v>90th Joint Quantile Exceedance Probability should normally be between 10% AND  1%. Outside of this threshold implies there is a negative dependence at the 90th precentile</v>
      </c>
      <c r="H38" s="290"/>
      <c r="I38" s="373" t="s">
        <v>2926</v>
      </c>
      <c r="J38" s="382" t="s">
        <v>890</v>
      </c>
    </row>
    <row r="39" spans="2:10" ht="57.75" customHeight="1" x14ac:dyDescent="0.25">
      <c r="B39" s="289" t="s">
        <v>3282</v>
      </c>
      <c r="C39" s="289" t="s">
        <v>3283</v>
      </c>
      <c r="D39" s="290" t="s">
        <v>2936</v>
      </c>
      <c r="E39" s="290" t="s">
        <v>2937</v>
      </c>
      <c r="F39" s="289" t="s">
        <v>895</v>
      </c>
      <c r="G39" s="290" t="str">
        <f t="shared" si="0"/>
        <v>95th Joint Quantile Exceedance Probability should normally be between 5% AND  0.25%. Outside of this threshold implies there is a negative dependence at the 95th precentile</v>
      </c>
      <c r="H39" s="290"/>
      <c r="I39" s="373" t="s">
        <v>2926</v>
      </c>
      <c r="J39" s="382" t="s">
        <v>890</v>
      </c>
    </row>
    <row r="40" spans="2:10" ht="57.75" customHeight="1" x14ac:dyDescent="0.25">
      <c r="B40" s="289" t="s">
        <v>3284</v>
      </c>
      <c r="C40" s="289" t="s">
        <v>3285</v>
      </c>
      <c r="D40" s="290" t="s">
        <v>2940</v>
      </c>
      <c r="E40" s="290" t="s">
        <v>2941</v>
      </c>
      <c r="F40" s="289" t="s">
        <v>895</v>
      </c>
      <c r="G40" s="290" t="str">
        <f t="shared" si="0"/>
        <v>99.5th Joint Quantile Exceedance Probability should normally be between 0.5% AND  0.0025%. Outside of this threshold implies there is a negative dependence at the 99.5 precentile</v>
      </c>
      <c r="H40" s="290"/>
      <c r="I40" s="373" t="s">
        <v>2926</v>
      </c>
      <c r="J40" s="382" t="s">
        <v>890</v>
      </c>
    </row>
  </sheetData>
  <sortState xmlns:xlrd2="http://schemas.microsoft.com/office/spreadsheetml/2017/richdata2" ref="C4:I40">
    <sortCondition ref="C33"/>
  </sortState>
  <mergeCells count="1">
    <mergeCell ref="B2:J2"/>
  </mergeCells>
  <conditionalFormatting sqref="F1 F41:F65502">
    <cfRule type="cellIs" dxfId="452" priority="180" stopIfTrue="1" operator="equal">
      <formula>"Pre-populated"</formula>
    </cfRule>
    <cfRule type="cellIs" dxfId="451" priority="181" stopIfTrue="1" operator="equal">
      <formula>"Validation"</formula>
    </cfRule>
  </conditionalFormatting>
  <conditionalFormatting sqref="B4 B26:I40 B25 B8:G8 B24:H24 D4:G4 B11 B14 B17 B20:G20 B22:F22 B6:G6 B7:D7 F7:G7 D5:F5 D12:I12 D14:I15 D17:G18 I13 I4:I5 I8 D11:G11 I11 H14:H16 I22 I16:I20">
    <cfRule type="expression" dxfId="450" priority="120">
      <formula>OR($J4="New",$J4="Updated")</formula>
    </cfRule>
  </conditionalFormatting>
  <conditionalFormatting sqref="F26:F40 F4 F24 F6:F8 F11 F14 F17 F20 F22">
    <cfRule type="cellIs" dxfId="449" priority="116" stopIfTrue="1" operator="equal">
      <formula>"Validation"</formula>
    </cfRule>
    <cfRule type="cellIs" dxfId="448" priority="117" operator="equal">
      <formula>"Pre-populated"</formula>
    </cfRule>
  </conditionalFormatting>
  <conditionalFormatting sqref="J24:J40 J6:J8 J4 J11 J14 J17 J20 J22">
    <cfRule type="cellIs" dxfId="447" priority="118" operator="equal">
      <formula>"Updated"</formula>
    </cfRule>
    <cfRule type="cellIs" dxfId="446" priority="119" operator="equal">
      <formula>"New"</formula>
    </cfRule>
  </conditionalFormatting>
  <conditionalFormatting sqref="C25:G25">
    <cfRule type="expression" dxfId="445" priority="115">
      <formula>OR($J25="New",$J25="Updated")</formula>
    </cfRule>
  </conditionalFormatting>
  <conditionalFormatting sqref="F25">
    <cfRule type="cellIs" dxfId="444" priority="113" stopIfTrue="1" operator="equal">
      <formula>"Validation"</formula>
    </cfRule>
    <cfRule type="cellIs" dxfId="443" priority="114" operator="equal">
      <formula>"Pre-populated"</formula>
    </cfRule>
  </conditionalFormatting>
  <conditionalFormatting sqref="I25">
    <cfRule type="expression" dxfId="442" priority="98">
      <formula>OR($J25="New",$J25="Updated")</formula>
    </cfRule>
  </conditionalFormatting>
  <conditionalFormatting sqref="I24">
    <cfRule type="expression" dxfId="441" priority="109">
      <formula>OR($J24="New",$J24="Updated")</formula>
    </cfRule>
  </conditionalFormatting>
  <conditionalFormatting sqref="I23">
    <cfRule type="expression" dxfId="440" priority="99">
      <formula>OR($J23="New",$J23="Updated")</formula>
    </cfRule>
  </conditionalFormatting>
  <conditionalFormatting sqref="B23:H23">
    <cfRule type="expression" dxfId="439" priority="108">
      <formula>OR($J23="New",$J23="Updated")</formula>
    </cfRule>
  </conditionalFormatting>
  <conditionalFormatting sqref="F23">
    <cfRule type="cellIs" dxfId="438" priority="104" stopIfTrue="1" operator="equal">
      <formula>"Validation"</formula>
    </cfRule>
    <cfRule type="cellIs" dxfId="437" priority="105" operator="equal">
      <formula>"Pre-populated"</formula>
    </cfRule>
  </conditionalFormatting>
  <conditionalFormatting sqref="J23">
    <cfRule type="cellIs" dxfId="436" priority="106" operator="equal">
      <formula>"Updated"</formula>
    </cfRule>
    <cfRule type="cellIs" dxfId="435" priority="107" operator="equal">
      <formula>"New"</formula>
    </cfRule>
  </conditionalFormatting>
  <conditionalFormatting sqref="J23">
    <cfRule type="cellIs" dxfId="434" priority="102" operator="equal">
      <formula>"Updated"</formula>
    </cfRule>
    <cfRule type="cellIs" dxfId="433" priority="103" operator="equal">
      <formula>"New"</formula>
    </cfRule>
  </conditionalFormatting>
  <conditionalFormatting sqref="F23">
    <cfRule type="cellIs" dxfId="432" priority="100" stopIfTrue="1" operator="equal">
      <formula>"Validation"</formula>
    </cfRule>
    <cfRule type="cellIs" dxfId="431" priority="101" operator="equal">
      <formula>"Pre-populated"</formula>
    </cfRule>
  </conditionalFormatting>
  <conditionalFormatting sqref="B5">
    <cfRule type="expression" dxfId="430" priority="97">
      <formula>OR($J5="New",$J5="Updated")</formula>
    </cfRule>
  </conditionalFormatting>
  <conditionalFormatting sqref="F5">
    <cfRule type="cellIs" dxfId="429" priority="93" stopIfTrue="1" operator="equal">
      <formula>"Validation"</formula>
    </cfRule>
    <cfRule type="cellIs" dxfId="428" priority="94" operator="equal">
      <formula>"Pre-populated"</formula>
    </cfRule>
  </conditionalFormatting>
  <conditionalFormatting sqref="J5">
    <cfRule type="cellIs" dxfId="427" priority="90" operator="equal">
      <formula>"Updated"</formula>
    </cfRule>
    <cfRule type="cellIs" dxfId="426" priority="91" operator="equal">
      <formula>"New"</formula>
    </cfRule>
  </conditionalFormatting>
  <conditionalFormatting sqref="G5:H5">
    <cfRule type="expression" dxfId="425" priority="92">
      <formula>OR($J5="New",$J5="Updated")</formula>
    </cfRule>
  </conditionalFormatting>
  <conditionalFormatting sqref="C5">
    <cfRule type="expression" dxfId="424" priority="88">
      <formula>OR($J5="New",$J5="Updated")</formula>
    </cfRule>
  </conditionalFormatting>
  <conditionalFormatting sqref="C4">
    <cfRule type="expression" dxfId="423" priority="89">
      <formula>OR($J4="New",$J4="Updated")</formula>
    </cfRule>
  </conditionalFormatting>
  <conditionalFormatting sqref="I6">
    <cfRule type="expression" dxfId="422" priority="87">
      <formula>OR($J6="New",$J6="Updated")</formula>
    </cfRule>
  </conditionalFormatting>
  <conditionalFormatting sqref="B9:G9 I9">
    <cfRule type="expression" dxfId="421" priority="86">
      <formula>OR($J9="New",$J9="Updated")</formula>
    </cfRule>
  </conditionalFormatting>
  <conditionalFormatting sqref="F9">
    <cfRule type="cellIs" dxfId="420" priority="82" stopIfTrue="1" operator="equal">
      <formula>"Validation"</formula>
    </cfRule>
    <cfRule type="cellIs" dxfId="419" priority="83" operator="equal">
      <formula>"Pre-populated"</formula>
    </cfRule>
  </conditionalFormatting>
  <conditionalFormatting sqref="J9">
    <cfRule type="cellIs" dxfId="418" priority="84" operator="equal">
      <formula>"Updated"</formula>
    </cfRule>
    <cfRule type="cellIs" dxfId="417" priority="85" operator="equal">
      <formula>"New"</formula>
    </cfRule>
  </conditionalFormatting>
  <conditionalFormatting sqref="B12">
    <cfRule type="expression" dxfId="416" priority="81">
      <formula>OR($J12="New",$J12="Updated")</formula>
    </cfRule>
  </conditionalFormatting>
  <conditionalFormatting sqref="F12">
    <cfRule type="cellIs" dxfId="415" priority="77" stopIfTrue="1" operator="equal">
      <formula>"Validation"</formula>
    </cfRule>
    <cfRule type="cellIs" dxfId="414" priority="78" operator="equal">
      <formula>"Pre-populated"</formula>
    </cfRule>
  </conditionalFormatting>
  <conditionalFormatting sqref="J12">
    <cfRule type="cellIs" dxfId="413" priority="79" operator="equal">
      <formula>"Updated"</formula>
    </cfRule>
    <cfRule type="cellIs" dxfId="412" priority="80" operator="equal">
      <formula>"New"</formula>
    </cfRule>
  </conditionalFormatting>
  <conditionalFormatting sqref="C11">
    <cfRule type="expression" dxfId="411" priority="76">
      <formula>OR($J11="New",$J11="Updated")</formula>
    </cfRule>
  </conditionalFormatting>
  <conditionalFormatting sqref="C12">
    <cfRule type="expression" dxfId="410" priority="75">
      <formula>OR($J12="New",$J12="Updated")</formula>
    </cfRule>
  </conditionalFormatting>
  <conditionalFormatting sqref="B15">
    <cfRule type="expression" dxfId="409" priority="74">
      <formula>OR($J15="New",$J15="Updated")</formula>
    </cfRule>
  </conditionalFormatting>
  <conditionalFormatting sqref="F15">
    <cfRule type="cellIs" dxfId="408" priority="70" stopIfTrue="1" operator="equal">
      <formula>"Validation"</formula>
    </cfRule>
    <cfRule type="cellIs" dxfId="407" priority="71" operator="equal">
      <formula>"Pre-populated"</formula>
    </cfRule>
  </conditionalFormatting>
  <conditionalFormatting sqref="J15">
    <cfRule type="cellIs" dxfId="406" priority="72" operator="equal">
      <formula>"Updated"</formula>
    </cfRule>
    <cfRule type="cellIs" dxfId="405" priority="73" operator="equal">
      <formula>"New"</formula>
    </cfRule>
  </conditionalFormatting>
  <conditionalFormatting sqref="C14">
    <cfRule type="expression" dxfId="404" priority="69">
      <formula>OR($J14="New",$J14="Updated")</formula>
    </cfRule>
  </conditionalFormatting>
  <conditionalFormatting sqref="C15">
    <cfRule type="expression" dxfId="403" priority="68">
      <formula>OR($J15="New",$J15="Updated")</formula>
    </cfRule>
  </conditionalFormatting>
  <conditionalFormatting sqref="B18">
    <cfRule type="expression" dxfId="402" priority="67">
      <formula>OR($J18="New",$J18="Updated")</formula>
    </cfRule>
  </conditionalFormatting>
  <conditionalFormatting sqref="F18">
    <cfRule type="cellIs" dxfId="401" priority="63" stopIfTrue="1" operator="equal">
      <formula>"Validation"</formula>
    </cfRule>
    <cfRule type="cellIs" dxfId="400" priority="64" operator="equal">
      <formula>"Pre-populated"</formula>
    </cfRule>
  </conditionalFormatting>
  <conditionalFormatting sqref="J18">
    <cfRule type="cellIs" dxfId="399" priority="65" operator="equal">
      <formula>"Updated"</formula>
    </cfRule>
    <cfRule type="cellIs" dxfId="398" priority="66" operator="equal">
      <formula>"New"</formula>
    </cfRule>
  </conditionalFormatting>
  <conditionalFormatting sqref="C17">
    <cfRule type="expression" dxfId="397" priority="62">
      <formula>OR($J17="New",$J17="Updated")</formula>
    </cfRule>
  </conditionalFormatting>
  <conditionalFormatting sqref="C18">
    <cfRule type="expression" dxfId="396" priority="61">
      <formula>OR($J18="New",$J18="Updated")</formula>
    </cfRule>
  </conditionalFormatting>
  <conditionalFormatting sqref="B21:G21 I21">
    <cfRule type="expression" dxfId="395" priority="60">
      <formula>OR($J21="New",$J21="Updated")</formula>
    </cfRule>
  </conditionalFormatting>
  <conditionalFormatting sqref="F21">
    <cfRule type="cellIs" dxfId="394" priority="56" stopIfTrue="1" operator="equal">
      <formula>"Validation"</formula>
    </cfRule>
    <cfRule type="cellIs" dxfId="393" priority="57" operator="equal">
      <formula>"Pre-populated"</formula>
    </cfRule>
  </conditionalFormatting>
  <conditionalFormatting sqref="J21">
    <cfRule type="cellIs" dxfId="392" priority="58" operator="equal">
      <formula>"Updated"</formula>
    </cfRule>
    <cfRule type="cellIs" dxfId="391" priority="59" operator="equal">
      <formula>"New"</formula>
    </cfRule>
  </conditionalFormatting>
  <conditionalFormatting sqref="I7">
    <cfRule type="expression" dxfId="390" priority="55">
      <formula>OR($K7="New",$K7="Updated")</formula>
    </cfRule>
  </conditionalFormatting>
  <conditionalFormatting sqref="E7">
    <cfRule type="expression" dxfId="389" priority="54">
      <formula>OR($K7="New",$K7="Updated")</formula>
    </cfRule>
  </conditionalFormatting>
  <conditionalFormatting sqref="B10:G10 I10">
    <cfRule type="expression" dxfId="388" priority="53">
      <formula>OR($J10="New",$J10="Updated")</formula>
    </cfRule>
  </conditionalFormatting>
  <conditionalFormatting sqref="F10">
    <cfRule type="cellIs" dxfId="387" priority="49" stopIfTrue="1" operator="equal">
      <formula>"Validation"</formula>
    </cfRule>
    <cfRule type="cellIs" dxfId="386" priority="50" operator="equal">
      <formula>"Pre-populated"</formula>
    </cfRule>
  </conditionalFormatting>
  <conditionalFormatting sqref="J10">
    <cfRule type="cellIs" dxfId="385" priority="51" operator="equal">
      <formula>"Updated"</formula>
    </cfRule>
    <cfRule type="cellIs" dxfId="384" priority="52" operator="equal">
      <formula>"New"</formula>
    </cfRule>
  </conditionalFormatting>
  <conditionalFormatting sqref="B13">
    <cfRule type="expression" dxfId="383" priority="48">
      <formula>OR($J13="New",$J13="Updated")</formula>
    </cfRule>
  </conditionalFormatting>
  <conditionalFormatting sqref="J13">
    <cfRule type="cellIs" dxfId="382" priority="46" operator="equal">
      <formula>"Updated"</formula>
    </cfRule>
    <cfRule type="cellIs" dxfId="381" priority="47" operator="equal">
      <formula>"New"</formula>
    </cfRule>
  </conditionalFormatting>
  <conditionalFormatting sqref="D13:H13">
    <cfRule type="expression" dxfId="380" priority="43">
      <formula>OR($J13="New",$J13="Updated")</formula>
    </cfRule>
  </conditionalFormatting>
  <conditionalFormatting sqref="F13">
    <cfRule type="cellIs" dxfId="379" priority="41" stopIfTrue="1" operator="equal">
      <formula>"Validation"</formula>
    </cfRule>
    <cfRule type="cellIs" dxfId="378" priority="42" operator="equal">
      <formula>"Pre-populated"</formula>
    </cfRule>
  </conditionalFormatting>
  <conditionalFormatting sqref="C13">
    <cfRule type="expression" dxfId="377" priority="40">
      <formula>OR($J13="New",$J13="Updated")</formula>
    </cfRule>
  </conditionalFormatting>
  <conditionalFormatting sqref="B16">
    <cfRule type="expression" dxfId="376" priority="39">
      <formula>OR($J16="New",$J16="Updated")</formula>
    </cfRule>
  </conditionalFormatting>
  <conditionalFormatting sqref="J16">
    <cfRule type="cellIs" dxfId="375" priority="37" operator="equal">
      <formula>"Updated"</formula>
    </cfRule>
    <cfRule type="cellIs" dxfId="374" priority="38" operator="equal">
      <formula>"New"</formula>
    </cfRule>
  </conditionalFormatting>
  <conditionalFormatting sqref="D16:H16">
    <cfRule type="expression" dxfId="373" priority="32">
      <formula>OR($J16="New",$J16="Updated")</formula>
    </cfRule>
  </conditionalFormatting>
  <conditionalFormatting sqref="F16">
    <cfRule type="cellIs" dxfId="372" priority="30" stopIfTrue="1" operator="equal">
      <formula>"Validation"</formula>
    </cfRule>
    <cfRule type="cellIs" dxfId="371" priority="31" operator="equal">
      <formula>"Pre-populated"</formula>
    </cfRule>
  </conditionalFormatting>
  <conditionalFormatting sqref="C16">
    <cfRule type="expression" dxfId="370" priority="29">
      <formula>OR($J16="New",$J16="Updated")</formula>
    </cfRule>
  </conditionalFormatting>
  <conditionalFormatting sqref="D19:G19">
    <cfRule type="expression" dxfId="369" priority="21">
      <formula>OR($J19="New",$J19="Updated")</formula>
    </cfRule>
  </conditionalFormatting>
  <conditionalFormatting sqref="F19">
    <cfRule type="cellIs" dxfId="368" priority="19" stopIfTrue="1" operator="equal">
      <formula>"Validation"</formula>
    </cfRule>
    <cfRule type="cellIs" dxfId="367" priority="20" operator="equal">
      <formula>"Pre-populated"</formula>
    </cfRule>
  </conditionalFormatting>
  <conditionalFormatting sqref="C19">
    <cfRule type="expression" dxfId="366" priority="18">
      <formula>OR($J19="New",$J19="Updated")</formula>
    </cfRule>
  </conditionalFormatting>
  <conditionalFormatting sqref="B19">
    <cfRule type="expression" dxfId="365" priority="28">
      <formula>OR($J19="New",$J19="Updated")</formula>
    </cfRule>
  </conditionalFormatting>
  <conditionalFormatting sqref="J19">
    <cfRule type="cellIs" dxfId="364" priority="26" operator="equal">
      <formula>"Updated"</formula>
    </cfRule>
    <cfRule type="cellIs" dxfId="363" priority="27" operator="equal">
      <formula>"New"</formula>
    </cfRule>
  </conditionalFormatting>
  <conditionalFormatting sqref="H3">
    <cfRule type="expression" dxfId="362" priority="17">
      <formula>OR($J3="New",$J3="Updated")</formula>
    </cfRule>
  </conditionalFormatting>
  <conditionalFormatting sqref="H4">
    <cfRule type="expression" dxfId="361" priority="16">
      <formula>OR($J4="New",$J4="Updated")</formula>
    </cfRule>
  </conditionalFormatting>
  <conditionalFormatting sqref="H11:H16">
    <cfRule type="expression" dxfId="360" priority="9">
      <formula>OR($J11="New",$J11="Updated")</formula>
    </cfRule>
  </conditionalFormatting>
  <conditionalFormatting sqref="H25">
    <cfRule type="expression" dxfId="359" priority="1">
      <formula>OR($J25="New",$J25="Updated")</formula>
    </cfRule>
  </conditionalFormatting>
  <conditionalFormatting sqref="H6">
    <cfRule type="expression" dxfId="358" priority="15">
      <formula>OR($J6="New",$J6="Updated")</formula>
    </cfRule>
  </conditionalFormatting>
  <conditionalFormatting sqref="H7">
    <cfRule type="expression" dxfId="357" priority="14">
      <formula>OR($J7="New",$J7="Updated")</formula>
    </cfRule>
  </conditionalFormatting>
  <conditionalFormatting sqref="H8:H10">
    <cfRule type="expression" dxfId="356" priority="13">
      <formula>OR($J8="New",$J8="Updated")</formula>
    </cfRule>
  </conditionalFormatting>
  <conditionalFormatting sqref="H9:H10">
    <cfRule type="expression" dxfId="355" priority="12">
      <formula>OR($J9="New",$J9="Updated")</formula>
    </cfRule>
  </conditionalFormatting>
  <conditionalFormatting sqref="H17">
    <cfRule type="expression" dxfId="354" priority="11">
      <formula>OR($J17="New",$J17="Updated")</formula>
    </cfRule>
  </conditionalFormatting>
  <conditionalFormatting sqref="H18:H19">
    <cfRule type="expression" dxfId="353" priority="10">
      <formula>OR($J18="New",$J18="Updated")</formula>
    </cfRule>
  </conditionalFormatting>
  <conditionalFormatting sqref="G22">
    <cfRule type="expression" dxfId="352" priority="8">
      <formula>OR($J22="New",$J22="Updated")</formula>
    </cfRule>
  </conditionalFormatting>
  <conditionalFormatting sqref="H20">
    <cfRule type="expression" dxfId="351" priority="7">
      <formula>OR($J20="New",$J20="Updated")</formula>
    </cfRule>
  </conditionalFormatting>
  <conditionalFormatting sqref="H20">
    <cfRule type="expression" dxfId="350" priority="6">
      <formula>OR($J20="New",$J20="Updated")</formula>
    </cfRule>
  </conditionalFormatting>
  <conditionalFormatting sqref="H21">
    <cfRule type="expression" dxfId="349" priority="5">
      <formula>OR($J21="New",$J21="Updated")</formula>
    </cfRule>
  </conditionalFormatting>
  <conditionalFormatting sqref="H21">
    <cfRule type="expression" dxfId="348" priority="4">
      <formula>OR($J21="New",$J21="Updated")</formula>
    </cfRule>
  </conditionalFormatting>
  <conditionalFormatting sqref="H22">
    <cfRule type="expression" dxfId="347" priority="3">
      <formula>OR($J22="New",$J22="Updated")</formula>
    </cfRule>
  </conditionalFormatting>
  <conditionalFormatting sqref="H22">
    <cfRule type="expression" dxfId="346" priority="2">
      <formula>OR($J22="New",$J22="Updated")</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E14503-33C1-4A8B-BF6D-3D471DDA760F}">
          <x14:formula1>
            <xm:f>RS_ValueSource!$E$41:$E$43</xm:f>
          </x14:formula1>
          <xm:sqref>F4:F40</xm:sqref>
        </x14:dataValidation>
        <x14:dataValidation type="list" allowBlank="1" showInputMessage="1" showErrorMessage="1" xr:uid="{FE35B910-D134-4201-B9B9-FBA635C3D3B1}">
          <x14:formula1>
            <xm:f>RS_ValueSource!$E$38:$E$40</xm:f>
          </x14:formula1>
          <xm:sqref>J4:J40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tabColor rgb="FFFFFF00"/>
    <pageSetUpPr fitToPage="1"/>
  </sheetPr>
  <dimension ref="A1:L118"/>
  <sheetViews>
    <sheetView showGridLines="0" zoomScale="90" zoomScaleNormal="90" workbookViewId="0"/>
  </sheetViews>
  <sheetFormatPr defaultRowHeight="15" x14ac:dyDescent="0.25"/>
  <cols>
    <col min="1" max="1" width="2" style="2" customWidth="1"/>
    <col min="2" max="2" width="4.28515625" style="2" customWidth="1"/>
    <col min="3" max="3" width="35.140625" style="2" customWidth="1"/>
    <col min="4" max="10" width="18" style="2" customWidth="1"/>
    <col min="11" max="11" width="7.7109375" style="2" customWidth="1"/>
  </cols>
  <sheetData>
    <row r="1" spans="1:11" s="15" customFormat="1" ht="16.5" x14ac:dyDescent="0.3">
      <c r="A1" s="3"/>
    </row>
    <row r="2" spans="1:11" s="15" customFormat="1" ht="16.5" x14ac:dyDescent="0.3">
      <c r="A2" s="3"/>
    </row>
    <row r="3" spans="1:11" s="15" customFormat="1" ht="16.5" x14ac:dyDescent="0.3">
      <c r="A3" s="3"/>
    </row>
    <row r="4" spans="1:11" s="15" customFormat="1" ht="20.25" x14ac:dyDescent="0.35">
      <c r="A4" s="3"/>
      <c r="B4" s="170"/>
      <c r="C4" s="177" t="s">
        <v>1139</v>
      </c>
      <c r="D4" s="338"/>
      <c r="E4" s="338"/>
      <c r="F4" s="338"/>
      <c r="G4" s="120"/>
      <c r="H4" s="178"/>
      <c r="I4" s="178"/>
      <c r="J4" s="120" t="s">
        <v>1170</v>
      </c>
      <c r="K4" s="121" t="str">
        <f>'010'!E8</f>
        <v>1234</v>
      </c>
    </row>
    <row r="5" spans="1:11" s="15" customFormat="1" ht="16.5" x14ac:dyDescent="0.3">
      <c r="A5" s="3"/>
      <c r="B5" s="172"/>
      <c r="C5" s="172"/>
      <c r="D5" s="173"/>
      <c r="E5" s="173"/>
      <c r="F5" s="173"/>
      <c r="G5" s="174"/>
    </row>
    <row r="6" spans="1:11" s="15" customFormat="1" ht="17.25" x14ac:dyDescent="0.3">
      <c r="A6" s="3"/>
      <c r="B6" s="172"/>
      <c r="C6" s="802" t="s">
        <v>3286</v>
      </c>
      <c r="D6" s="338"/>
      <c r="E6" s="338"/>
      <c r="F6" s="338"/>
      <c r="G6" s="120"/>
      <c r="H6" s="178"/>
      <c r="I6" s="178"/>
      <c r="J6" s="178"/>
      <c r="K6" s="76"/>
    </row>
    <row r="7" spans="1:11" s="15" customFormat="1" ht="17.25" x14ac:dyDescent="0.3">
      <c r="A7" s="3"/>
      <c r="B7" s="172"/>
      <c r="C7" s="312"/>
      <c r="D7" s="173"/>
      <c r="E7" s="173"/>
      <c r="F7" s="173"/>
      <c r="G7" s="174"/>
      <c r="H7" s="173"/>
      <c r="I7" s="76"/>
      <c r="J7" s="76"/>
      <c r="K7" s="76"/>
    </row>
    <row r="8" spans="1:11" s="15" customFormat="1" ht="17.25" x14ac:dyDescent="0.3">
      <c r="B8" s="172"/>
      <c r="C8" s="179" t="s">
        <v>2793</v>
      </c>
      <c r="D8" s="180"/>
      <c r="E8" s="180"/>
      <c r="F8" s="180"/>
      <c r="G8" s="181"/>
      <c r="H8" s="180"/>
      <c r="I8" s="182"/>
      <c r="J8" s="182"/>
      <c r="K8" s="182"/>
    </row>
    <row r="9" spans="1:11" s="15" customFormat="1" ht="16.5" x14ac:dyDescent="0.3"/>
    <row r="10" spans="1:11" s="15" customFormat="1" ht="65.25" customHeight="1" x14ac:dyDescent="0.3">
      <c r="C10" s="1044" t="s">
        <v>3287</v>
      </c>
      <c r="D10" s="1045"/>
      <c r="E10" s="1045"/>
      <c r="F10" s="1045"/>
      <c r="G10" s="1045"/>
      <c r="H10" s="1045"/>
      <c r="I10" s="1045"/>
      <c r="J10" s="1080"/>
      <c r="K10" s="195"/>
    </row>
    <row r="11" spans="1:11" s="15" customFormat="1" ht="16.5" x14ac:dyDescent="0.3"/>
    <row r="12" spans="1:11" s="15" customFormat="1" ht="17.25" x14ac:dyDescent="0.3">
      <c r="C12" s="183" t="s">
        <v>2795</v>
      </c>
    </row>
    <row r="14" spans="1:11" s="15" customFormat="1" ht="28.5" customHeight="1" x14ac:dyDescent="0.3">
      <c r="C14" s="1039" t="s">
        <v>2796</v>
      </c>
      <c r="D14" s="1022" t="s">
        <v>2798</v>
      </c>
      <c r="E14" s="1068" t="s">
        <v>3145</v>
      </c>
      <c r="F14" s="1069"/>
      <c r="G14" s="1069"/>
      <c r="H14" s="1069"/>
      <c r="I14" s="1070"/>
      <c r="J14" s="794" t="s">
        <v>3288</v>
      </c>
      <c r="K14" s="3"/>
    </row>
    <row r="15" spans="1:11" s="15" customFormat="1" ht="16.5" x14ac:dyDescent="0.3">
      <c r="C15" s="1063"/>
      <c r="D15" s="1066"/>
      <c r="E15" s="176" t="s">
        <v>1634</v>
      </c>
      <c r="F15" s="176" t="s">
        <v>1635</v>
      </c>
      <c r="G15" s="176" t="s">
        <v>1636</v>
      </c>
      <c r="H15" s="176" t="s">
        <v>1637</v>
      </c>
      <c r="I15" s="176" t="s">
        <v>1639</v>
      </c>
      <c r="J15" s="176" t="s">
        <v>1639</v>
      </c>
      <c r="K15" s="3"/>
    </row>
    <row r="16" spans="1:11" s="15" customFormat="1" ht="57.75" customHeight="1" x14ac:dyDescent="0.3">
      <c r="C16" s="199" t="s">
        <v>2804</v>
      </c>
      <c r="D16" s="655" t="s">
        <v>3289</v>
      </c>
      <c r="E16" s="655" t="s">
        <v>4416</v>
      </c>
      <c r="F16" s="655" t="s">
        <v>4419</v>
      </c>
      <c r="G16" s="655" t="s">
        <v>4422</v>
      </c>
      <c r="H16" s="655" t="s">
        <v>3290</v>
      </c>
      <c r="I16" s="655" t="s">
        <v>3291</v>
      </c>
      <c r="J16" s="655" t="s">
        <v>4427</v>
      </c>
      <c r="K16" s="3"/>
    </row>
    <row r="17" spans="2:11" s="15" customFormat="1" ht="57.75" hidden="1" customHeight="1" x14ac:dyDescent="0.3">
      <c r="C17" s="199" t="s">
        <v>3294</v>
      </c>
      <c r="D17" s="655" t="s">
        <v>3289</v>
      </c>
      <c r="E17" s="655" t="s">
        <v>3290</v>
      </c>
      <c r="F17" s="655" t="s">
        <v>3291</v>
      </c>
      <c r="G17" s="655" t="s">
        <v>3292</v>
      </c>
      <c r="H17" s="655" t="s">
        <v>3290</v>
      </c>
      <c r="I17" s="655" t="s">
        <v>3291</v>
      </c>
      <c r="J17" s="655" t="s">
        <v>3293</v>
      </c>
      <c r="K17" s="3"/>
    </row>
    <row r="18" spans="2:11" s="15" customFormat="1" ht="57.75" customHeight="1" x14ac:dyDescent="0.3">
      <c r="C18" s="199" t="s">
        <v>2810</v>
      </c>
      <c r="D18" s="655" t="s">
        <v>3295</v>
      </c>
      <c r="E18" s="656" t="s">
        <v>4417</v>
      </c>
      <c r="F18" s="656" t="s">
        <v>4420</v>
      </c>
      <c r="G18" s="656" t="s">
        <v>4423</v>
      </c>
      <c r="H18" s="656" t="s">
        <v>3296</v>
      </c>
      <c r="I18" s="656" t="s">
        <v>3297</v>
      </c>
      <c r="J18" s="656" t="s">
        <v>4426</v>
      </c>
      <c r="K18" s="3"/>
    </row>
    <row r="19" spans="2:11" s="15" customFormat="1" ht="39.950000000000003" customHeight="1" x14ac:dyDescent="0.3">
      <c r="C19" s="777" t="s">
        <v>1298</v>
      </c>
      <c r="D19" s="655" t="s">
        <v>3298</v>
      </c>
      <c r="E19" s="656" t="s">
        <v>4418</v>
      </c>
      <c r="F19" s="656" t="s">
        <v>4421</v>
      </c>
      <c r="G19" s="656" t="s">
        <v>4424</v>
      </c>
      <c r="H19" s="656" t="s">
        <v>3299</v>
      </c>
      <c r="I19" s="656" t="s">
        <v>3300</v>
      </c>
      <c r="J19" s="656" t="s">
        <v>4425</v>
      </c>
      <c r="K19" s="3"/>
    </row>
    <row r="20" spans="2:11" s="15" customFormat="1" ht="16.5" x14ac:dyDescent="0.3">
      <c r="C20" s="3"/>
      <c r="D20" s="3"/>
      <c r="E20" s="3"/>
      <c r="F20" s="3"/>
      <c r="G20" s="3"/>
      <c r="H20" s="3"/>
      <c r="I20" s="3"/>
      <c r="J20" s="3"/>
      <c r="K20" s="3"/>
    </row>
    <row r="21" spans="2:11" s="15" customFormat="1" ht="16.5" x14ac:dyDescent="0.3">
      <c r="C21" s="200" t="s">
        <v>2816</v>
      </c>
      <c r="D21" s="3"/>
      <c r="E21" s="3"/>
      <c r="F21" s="3"/>
      <c r="G21" s="3"/>
      <c r="H21" s="3"/>
      <c r="I21" s="3"/>
      <c r="J21" s="3"/>
      <c r="K21" s="3"/>
    </row>
    <row r="22" spans="2:11" s="15" customFormat="1" ht="16.5" x14ac:dyDescent="0.3">
      <c r="C22" s="3"/>
      <c r="D22" s="3"/>
      <c r="E22" s="3"/>
      <c r="F22" s="3"/>
      <c r="G22" s="3"/>
      <c r="H22" s="3"/>
      <c r="I22" s="3"/>
      <c r="J22" s="3"/>
      <c r="K22" s="3"/>
    </row>
    <row r="23" spans="2:11" s="15" customFormat="1" ht="49.5" customHeight="1" x14ac:dyDescent="0.3">
      <c r="C23" s="1098" t="s">
        <v>16</v>
      </c>
      <c r="D23" s="1099"/>
      <c r="E23" s="1099"/>
      <c r="F23" s="1099"/>
      <c r="G23" s="1099"/>
      <c r="H23" s="1099"/>
      <c r="I23" s="1099"/>
      <c r="J23" s="1099"/>
      <c r="K23" s="1099"/>
    </row>
    <row r="24" spans="2:11" s="15" customFormat="1" ht="16.5" x14ac:dyDescent="0.3">
      <c r="C24" s="3"/>
      <c r="D24" s="3"/>
      <c r="E24" s="3"/>
      <c r="F24" s="3"/>
      <c r="G24" s="3"/>
      <c r="H24" s="3"/>
      <c r="I24" s="3"/>
      <c r="J24" s="3"/>
      <c r="K24" s="3"/>
    </row>
    <row r="25" spans="2:11" s="15" customFormat="1" ht="16.5" x14ac:dyDescent="0.3"/>
    <row r="26" spans="2:11" s="15" customFormat="1" ht="17.25" x14ac:dyDescent="0.3">
      <c r="B26" s="172"/>
      <c r="C26" s="179" t="s">
        <v>2817</v>
      </c>
      <c r="D26" s="180"/>
      <c r="E26" s="180"/>
      <c r="F26" s="180"/>
      <c r="G26" s="181"/>
      <c r="H26" s="180"/>
      <c r="I26" s="182"/>
      <c r="J26" s="182"/>
      <c r="K26" s="182"/>
    </row>
    <row r="27" spans="2:11" s="15" customFormat="1" ht="16.5" x14ac:dyDescent="0.3"/>
    <row r="28" spans="2:11" s="15" customFormat="1" ht="64.5" customHeight="1" x14ac:dyDescent="0.3">
      <c r="C28" s="1044" t="s">
        <v>3301</v>
      </c>
      <c r="D28" s="1045"/>
      <c r="E28" s="1045"/>
      <c r="F28" s="1045"/>
      <c r="G28" s="1045"/>
      <c r="H28" s="1045"/>
      <c r="I28" s="1045"/>
      <c r="J28" s="1080"/>
      <c r="K28" s="195"/>
    </row>
    <row r="29" spans="2:11" s="15" customFormat="1" ht="16.5" x14ac:dyDescent="0.3"/>
    <row r="30" spans="2:11" s="15" customFormat="1" ht="17.25" x14ac:dyDescent="0.3">
      <c r="C30" s="183" t="s">
        <v>2795</v>
      </c>
    </row>
    <row r="32" spans="2:11" ht="15" customHeight="1" x14ac:dyDescent="0.25">
      <c r="B32" s="710"/>
      <c r="C32" s="1039"/>
      <c r="D32" s="1039" t="s">
        <v>2798</v>
      </c>
      <c r="E32" s="1064" t="s">
        <v>2801</v>
      </c>
      <c r="F32" s="1064"/>
      <c r="G32" s="1064"/>
      <c r="H32" s="1064"/>
      <c r="I32" s="1065"/>
      <c r="J32" s="710"/>
      <c r="K32" s="710"/>
    </row>
    <row r="33" spans="1:11" x14ac:dyDescent="0.25">
      <c r="A33" s="710"/>
      <c r="B33" s="710"/>
      <c r="C33" s="1040"/>
      <c r="D33" s="1040"/>
      <c r="E33" s="196" t="s">
        <v>1634</v>
      </c>
      <c r="F33" s="176" t="s">
        <v>1635</v>
      </c>
      <c r="G33" s="176" t="s">
        <v>1636</v>
      </c>
      <c r="H33" s="176" t="s">
        <v>1637</v>
      </c>
      <c r="I33" s="176" t="s">
        <v>1639</v>
      </c>
      <c r="J33" s="710"/>
      <c r="K33" s="710"/>
    </row>
    <row r="34" spans="1:11" ht="57.75" customHeight="1" x14ac:dyDescent="0.25">
      <c r="A34" s="22">
        <v>510</v>
      </c>
      <c r="B34" s="710"/>
      <c r="C34" s="797" t="s">
        <v>3026</v>
      </c>
      <c r="D34" s="105" t="s">
        <v>3302</v>
      </c>
      <c r="E34" s="105" t="s">
        <v>3303</v>
      </c>
      <c r="F34" s="105" t="s">
        <v>3304</v>
      </c>
      <c r="G34" s="105" t="s">
        <v>3305</v>
      </c>
      <c r="H34" s="105" t="s">
        <v>3306</v>
      </c>
      <c r="I34" s="105" t="s">
        <v>3307</v>
      </c>
      <c r="J34" s="710"/>
      <c r="K34" s="710"/>
    </row>
    <row r="35" spans="1:11" ht="57.75" customHeight="1" x14ac:dyDescent="0.25">
      <c r="A35" s="710"/>
      <c r="B35" s="710"/>
      <c r="C35" s="797" t="s">
        <v>3033</v>
      </c>
      <c r="D35" s="105" t="s">
        <v>3298</v>
      </c>
      <c r="E35" s="105" t="s">
        <v>3308</v>
      </c>
      <c r="F35" s="105" t="s">
        <v>3309</v>
      </c>
      <c r="G35" s="105" t="s">
        <v>3310</v>
      </c>
      <c r="H35" s="105" t="s">
        <v>3311</v>
      </c>
      <c r="I35" s="105" t="s">
        <v>3312</v>
      </c>
      <c r="J35" s="710"/>
      <c r="K35" s="710"/>
    </row>
    <row r="36" spans="1:11" ht="57.75" customHeight="1" x14ac:dyDescent="0.25">
      <c r="A36" s="710"/>
      <c r="B36" s="710"/>
      <c r="C36" s="797" t="s">
        <v>3039</v>
      </c>
      <c r="D36" s="381" t="s">
        <v>3313</v>
      </c>
      <c r="E36" s="381" t="s">
        <v>3313</v>
      </c>
      <c r="F36" s="381" t="s">
        <v>3313</v>
      </c>
      <c r="G36" s="381" t="s">
        <v>3313</v>
      </c>
      <c r="H36" s="381" t="s">
        <v>3313</v>
      </c>
      <c r="I36" s="381" t="s">
        <v>3313</v>
      </c>
      <c r="J36" s="710"/>
      <c r="K36" s="710"/>
    </row>
    <row r="37" spans="1:11" ht="57.75" customHeight="1" x14ac:dyDescent="0.25">
      <c r="A37" s="710"/>
      <c r="B37" s="710"/>
      <c r="C37" s="146" t="s">
        <v>3041</v>
      </c>
      <c r="D37" s="386" t="s">
        <v>3314</v>
      </c>
      <c r="E37" s="386" t="s">
        <v>3314</v>
      </c>
      <c r="F37" s="386" t="s">
        <v>3314</v>
      </c>
      <c r="G37" s="386" t="s">
        <v>3314</v>
      </c>
      <c r="H37" s="386" t="s">
        <v>3314</v>
      </c>
      <c r="I37" s="386" t="s">
        <v>3314</v>
      </c>
      <c r="J37" s="710"/>
      <c r="K37" s="710"/>
    </row>
    <row r="38" spans="1:11" ht="25.5" customHeight="1" x14ac:dyDescent="0.25">
      <c r="A38" s="710"/>
      <c r="B38" s="710"/>
      <c r="C38" s="1100"/>
      <c r="D38" s="1101"/>
      <c r="E38" s="1101"/>
      <c r="F38" s="1101"/>
      <c r="G38" s="1101"/>
      <c r="H38" s="1101"/>
      <c r="I38" s="1102"/>
      <c r="J38" s="710"/>
      <c r="K38" s="710"/>
    </row>
    <row r="39" spans="1:11" ht="57.75" customHeight="1" x14ac:dyDescent="0.25">
      <c r="A39" s="710"/>
      <c r="B39" s="710"/>
      <c r="C39" s="198" t="s">
        <v>3043</v>
      </c>
      <c r="D39" s="381" t="s">
        <v>3298</v>
      </c>
      <c r="E39" s="381" t="s">
        <v>3315</v>
      </c>
      <c r="F39" s="381" t="s">
        <v>3316</v>
      </c>
      <c r="G39" s="381" t="s">
        <v>3317</v>
      </c>
      <c r="H39" s="381" t="s">
        <v>3318</v>
      </c>
      <c r="I39" s="381" t="s">
        <v>3319</v>
      </c>
      <c r="J39" s="710"/>
      <c r="K39" s="710"/>
    </row>
    <row r="40" spans="1:11" ht="57.75" customHeight="1" x14ac:dyDescent="0.25">
      <c r="A40" s="710"/>
      <c r="B40" s="710"/>
      <c r="C40" s="797" t="s">
        <v>3049</v>
      </c>
      <c r="D40" s="381" t="s">
        <v>3320</v>
      </c>
      <c r="E40" s="381" t="s">
        <v>3320</v>
      </c>
      <c r="F40" s="381" t="s">
        <v>3320</v>
      </c>
      <c r="G40" s="381" t="s">
        <v>3320</v>
      </c>
      <c r="H40" s="381" t="s">
        <v>3320</v>
      </c>
      <c r="I40" s="381" t="s">
        <v>3320</v>
      </c>
      <c r="J40" s="710"/>
      <c r="K40" s="710"/>
    </row>
    <row r="41" spans="1:11" ht="57.75" customHeight="1" x14ac:dyDescent="0.25">
      <c r="A41" s="710"/>
      <c r="B41" s="710"/>
      <c r="C41" s="797" t="s">
        <v>3051</v>
      </c>
      <c r="D41" s="387" t="s">
        <v>3321</v>
      </c>
      <c r="E41" s="387" t="s">
        <v>3321</v>
      </c>
      <c r="F41" s="387" t="s">
        <v>3321</v>
      </c>
      <c r="G41" s="387" t="s">
        <v>3321</v>
      </c>
      <c r="H41" s="387" t="s">
        <v>3321</v>
      </c>
      <c r="I41" s="387" t="s">
        <v>3321</v>
      </c>
      <c r="J41" s="710"/>
      <c r="K41" s="742"/>
    </row>
    <row r="54" spans="2:12" x14ac:dyDescent="0.25">
      <c r="B54" s="495"/>
      <c r="C54" s="495"/>
      <c r="D54" s="495"/>
      <c r="E54" s="495"/>
      <c r="F54" s="495"/>
      <c r="G54" s="495"/>
      <c r="H54" s="495"/>
      <c r="I54" s="495"/>
      <c r="J54" s="495"/>
      <c r="K54" s="495"/>
      <c r="L54" s="512"/>
    </row>
    <row r="55" spans="2:12" s="15" customFormat="1" ht="17.25" x14ac:dyDescent="0.3">
      <c r="B55" s="462"/>
      <c r="C55" s="465" t="s">
        <v>3024</v>
      </c>
      <c r="D55" s="789"/>
      <c r="E55" s="789"/>
      <c r="F55" s="789"/>
      <c r="G55" s="463"/>
      <c r="H55" s="789"/>
      <c r="I55" s="478"/>
      <c r="J55" s="478"/>
      <c r="K55" s="478"/>
      <c r="L55" s="478"/>
    </row>
    <row r="56" spans="2:12" s="15" customFormat="1" ht="16.5" x14ac:dyDescent="0.3">
      <c r="B56" s="478"/>
      <c r="C56" s="478"/>
      <c r="D56" s="478"/>
      <c r="E56" s="478"/>
      <c r="F56" s="478"/>
      <c r="G56" s="478"/>
      <c r="H56" s="478"/>
      <c r="I56" s="478"/>
      <c r="J56" s="478"/>
      <c r="K56" s="478"/>
      <c r="L56" s="478"/>
    </row>
    <row r="57" spans="2:12" s="15" customFormat="1" ht="63" customHeight="1" x14ac:dyDescent="0.3">
      <c r="B57" s="478"/>
      <c r="C57" s="1095" t="s">
        <v>3322</v>
      </c>
      <c r="D57" s="1096"/>
      <c r="E57" s="1096"/>
      <c r="F57" s="1096"/>
      <c r="G57" s="1096"/>
      <c r="H57" s="1096"/>
      <c r="I57" s="1096"/>
      <c r="J57" s="1096"/>
      <c r="K57" s="1097"/>
      <c r="L57" s="478"/>
    </row>
    <row r="58" spans="2:12" s="15" customFormat="1" ht="16.5" x14ac:dyDescent="0.3">
      <c r="B58" s="478"/>
      <c r="C58" s="478"/>
      <c r="D58" s="478"/>
      <c r="E58" s="478"/>
      <c r="F58" s="478"/>
      <c r="G58" s="478"/>
      <c r="H58" s="478"/>
      <c r="I58" s="478"/>
      <c r="J58" s="478"/>
      <c r="K58" s="478"/>
      <c r="L58" s="478"/>
    </row>
    <row r="59" spans="2:12" s="15" customFormat="1" ht="17.25" x14ac:dyDescent="0.3">
      <c r="B59" s="478"/>
      <c r="C59" s="647" t="s">
        <v>2795</v>
      </c>
      <c r="D59" s="478"/>
      <c r="E59" s="478"/>
      <c r="F59" s="478"/>
      <c r="G59" s="478"/>
      <c r="H59" s="478"/>
      <c r="I59" s="478"/>
      <c r="J59" s="478"/>
      <c r="K59" s="478"/>
      <c r="L59" s="478"/>
    </row>
    <row r="60" spans="2:12" s="15" customFormat="1" ht="17.25" x14ac:dyDescent="0.3">
      <c r="B60" s="478"/>
      <c r="C60" s="647"/>
      <c r="D60" s="478"/>
      <c r="E60" s="478"/>
      <c r="F60" s="478"/>
      <c r="G60" s="478"/>
      <c r="H60" s="478"/>
      <c r="I60" s="478"/>
      <c r="J60" s="478"/>
      <c r="K60" s="478"/>
      <c r="L60" s="478"/>
    </row>
    <row r="61" spans="2:12" s="15" customFormat="1" ht="20.100000000000001" customHeight="1" x14ac:dyDescent="0.3">
      <c r="B61" s="478"/>
      <c r="C61" s="1061" t="s">
        <v>2831</v>
      </c>
      <c r="D61" s="1062"/>
      <c r="E61" s="1062"/>
      <c r="F61" s="1062"/>
      <c r="G61" s="1062"/>
      <c r="H61" s="1062"/>
      <c r="I61" s="1062"/>
      <c r="J61" s="1062"/>
      <c r="K61" s="1062"/>
      <c r="L61" s="478"/>
    </row>
    <row r="62" spans="2:12" x14ac:dyDescent="0.25">
      <c r="B62" s="495"/>
      <c r="C62" s="497"/>
      <c r="D62" s="498"/>
      <c r="E62" s="498"/>
      <c r="F62" s="498"/>
      <c r="G62" s="498"/>
      <c r="H62" s="498"/>
      <c r="I62" s="498"/>
      <c r="J62" s="498"/>
      <c r="K62" s="499"/>
      <c r="L62" s="512"/>
    </row>
    <row r="63" spans="2:12" x14ac:dyDescent="0.25">
      <c r="B63" s="495"/>
      <c r="C63" s="500"/>
      <c r="D63" s="501"/>
      <c r="E63" s="501"/>
      <c r="F63" s="501"/>
      <c r="G63" s="501"/>
      <c r="H63" s="501"/>
      <c r="I63" s="501"/>
      <c r="J63" s="501"/>
      <c r="K63" s="502"/>
      <c r="L63" s="512"/>
    </row>
    <row r="64" spans="2:12" x14ac:dyDescent="0.25">
      <c r="B64" s="495"/>
      <c r="C64" s="500"/>
      <c r="D64" s="501"/>
      <c r="E64" s="501"/>
      <c r="F64" s="501"/>
      <c r="G64" s="501"/>
      <c r="H64" s="501"/>
      <c r="I64" s="501"/>
      <c r="J64" s="501"/>
      <c r="K64" s="502"/>
      <c r="L64" s="512"/>
    </row>
    <row r="65" spans="2:12" x14ac:dyDescent="0.25">
      <c r="B65" s="495"/>
      <c r="C65" s="500"/>
      <c r="D65" s="501"/>
      <c r="E65" s="501"/>
      <c r="F65" s="501"/>
      <c r="G65" s="501"/>
      <c r="H65" s="501"/>
      <c r="I65" s="501"/>
      <c r="J65" s="501"/>
      <c r="K65" s="502"/>
      <c r="L65" s="512"/>
    </row>
    <row r="66" spans="2:12" x14ac:dyDescent="0.25">
      <c r="B66" s="495"/>
      <c r="C66" s="500"/>
      <c r="D66" s="501"/>
      <c r="E66" s="501"/>
      <c r="F66" s="501"/>
      <c r="G66" s="501"/>
      <c r="H66" s="501"/>
      <c r="I66" s="501"/>
      <c r="J66" s="501"/>
      <c r="K66" s="502"/>
      <c r="L66" s="512"/>
    </row>
    <row r="67" spans="2:12" x14ac:dyDescent="0.25">
      <c r="B67" s="495"/>
      <c r="C67" s="500"/>
      <c r="D67" s="501"/>
      <c r="E67" s="501"/>
      <c r="F67" s="501"/>
      <c r="G67" s="501"/>
      <c r="H67" s="501"/>
      <c r="I67" s="501"/>
      <c r="J67" s="501"/>
      <c r="K67" s="502"/>
      <c r="L67" s="512"/>
    </row>
    <row r="68" spans="2:12" x14ac:dyDescent="0.25">
      <c r="B68" s="495"/>
      <c r="C68" s="500"/>
      <c r="D68" s="501"/>
      <c r="E68" s="501"/>
      <c r="F68" s="501"/>
      <c r="G68" s="501"/>
      <c r="H68" s="501"/>
      <c r="I68" s="501"/>
      <c r="J68" s="501"/>
      <c r="K68" s="502"/>
      <c r="L68" s="512"/>
    </row>
    <row r="69" spans="2:12" x14ac:dyDescent="0.25">
      <c r="B69" s="495"/>
      <c r="C69" s="500"/>
      <c r="D69" s="501"/>
      <c r="E69" s="501"/>
      <c r="F69" s="501"/>
      <c r="G69" s="501"/>
      <c r="H69" s="501"/>
      <c r="I69" s="501"/>
      <c r="J69" s="501"/>
      <c r="K69" s="502"/>
      <c r="L69" s="512"/>
    </row>
    <row r="70" spans="2:12" x14ac:dyDescent="0.25">
      <c r="B70" s="495"/>
      <c r="C70" s="500"/>
      <c r="D70" s="501"/>
      <c r="E70" s="501"/>
      <c r="F70" s="501"/>
      <c r="G70" s="501"/>
      <c r="H70" s="501"/>
      <c r="I70" s="501"/>
      <c r="J70" s="501"/>
      <c r="K70" s="502"/>
      <c r="L70" s="512"/>
    </row>
    <row r="71" spans="2:12" x14ac:dyDescent="0.25">
      <c r="B71" s="495"/>
      <c r="C71" s="500"/>
      <c r="D71" s="501"/>
      <c r="E71" s="501"/>
      <c r="F71" s="501"/>
      <c r="G71" s="501"/>
      <c r="H71" s="501"/>
      <c r="I71" s="501"/>
      <c r="J71" s="501"/>
      <c r="K71" s="502"/>
      <c r="L71" s="512"/>
    </row>
    <row r="72" spans="2:12" x14ac:dyDescent="0.25">
      <c r="B72" s="495"/>
      <c r="C72" s="500"/>
      <c r="D72" s="501"/>
      <c r="E72" s="501"/>
      <c r="F72" s="501"/>
      <c r="G72" s="501"/>
      <c r="H72" s="501"/>
      <c r="I72" s="501"/>
      <c r="J72" s="501"/>
      <c r="K72" s="502"/>
      <c r="L72" s="512"/>
    </row>
    <row r="73" spans="2:12" x14ac:dyDescent="0.25">
      <c r="B73" s="495"/>
      <c r="C73" s="500"/>
      <c r="D73" s="501"/>
      <c r="E73" s="501"/>
      <c r="F73" s="501"/>
      <c r="G73" s="501"/>
      <c r="H73" s="501"/>
      <c r="I73" s="501"/>
      <c r="J73" s="501"/>
      <c r="K73" s="502"/>
      <c r="L73" s="512"/>
    </row>
    <row r="74" spans="2:12" x14ac:dyDescent="0.25">
      <c r="B74" s="495"/>
      <c r="C74" s="500"/>
      <c r="D74" s="501"/>
      <c r="E74" s="501"/>
      <c r="F74" s="501"/>
      <c r="G74" s="501"/>
      <c r="H74" s="501"/>
      <c r="I74" s="501"/>
      <c r="J74" s="501"/>
      <c r="K74" s="502"/>
      <c r="L74" s="512"/>
    </row>
    <row r="75" spans="2:12" x14ac:dyDescent="0.25">
      <c r="B75" s="495"/>
      <c r="C75" s="500"/>
      <c r="D75" s="501"/>
      <c r="E75" s="501"/>
      <c r="F75" s="501"/>
      <c r="G75" s="501"/>
      <c r="H75" s="501"/>
      <c r="I75" s="501"/>
      <c r="J75" s="501"/>
      <c r="K75" s="502"/>
      <c r="L75" s="512"/>
    </row>
    <row r="76" spans="2:12" x14ac:dyDescent="0.25">
      <c r="B76" s="495"/>
      <c r="C76" s="500"/>
      <c r="D76" s="501"/>
      <c r="E76" s="501"/>
      <c r="F76" s="501"/>
      <c r="G76" s="501"/>
      <c r="H76" s="501"/>
      <c r="I76" s="501"/>
      <c r="J76" s="501"/>
      <c r="K76" s="502"/>
      <c r="L76" s="512"/>
    </row>
    <row r="77" spans="2:12" x14ac:dyDescent="0.25">
      <c r="B77" s="495"/>
      <c r="C77" s="500"/>
      <c r="D77" s="501"/>
      <c r="E77" s="501"/>
      <c r="F77" s="501"/>
      <c r="G77" s="501"/>
      <c r="H77" s="501"/>
      <c r="I77" s="501"/>
      <c r="J77" s="501"/>
      <c r="K77" s="502"/>
      <c r="L77" s="512"/>
    </row>
    <row r="78" spans="2:12" x14ac:dyDescent="0.25">
      <c r="B78" s="495"/>
      <c r="C78" s="503"/>
      <c r="D78" s="504"/>
      <c r="E78" s="504"/>
      <c r="F78" s="504"/>
      <c r="G78" s="504"/>
      <c r="H78" s="504"/>
      <c r="I78" s="504"/>
      <c r="J78" s="504"/>
      <c r="K78" s="505"/>
      <c r="L78" s="512"/>
    </row>
    <row r="79" spans="2:12" x14ac:dyDescent="0.25">
      <c r="B79" s="495"/>
      <c r="C79" s="495"/>
      <c r="D79" s="495"/>
      <c r="E79" s="495"/>
      <c r="F79" s="495"/>
      <c r="G79" s="495"/>
      <c r="H79" s="495"/>
      <c r="I79" s="495"/>
      <c r="J79" s="495"/>
      <c r="K79" s="495"/>
      <c r="L79" s="512"/>
    </row>
    <row r="80" spans="2:12" ht="20.100000000000001" customHeight="1" x14ac:dyDescent="0.3">
      <c r="B80" s="495"/>
      <c r="C80" s="1058" t="s">
        <v>2837</v>
      </c>
      <c r="D80" s="1059"/>
      <c r="E80" s="1059"/>
      <c r="F80" s="1059"/>
      <c r="G80" s="1059"/>
      <c r="H80" s="1059"/>
      <c r="I80" s="1059"/>
      <c r="J80" s="1059"/>
      <c r="K80" s="1060"/>
      <c r="L80" s="512"/>
    </row>
    <row r="81" spans="2:12" x14ac:dyDescent="0.25">
      <c r="B81" s="495"/>
      <c r="C81" s="497"/>
      <c r="D81" s="498"/>
      <c r="E81" s="498"/>
      <c r="F81" s="498"/>
      <c r="G81" s="498"/>
      <c r="H81" s="498"/>
      <c r="I81" s="498"/>
      <c r="J81" s="498"/>
      <c r="K81" s="499"/>
      <c r="L81" s="512"/>
    </row>
    <row r="82" spans="2:12" x14ac:dyDescent="0.25">
      <c r="B82" s="495"/>
      <c r="C82" s="500"/>
      <c r="D82" s="501"/>
      <c r="E82" s="501"/>
      <c r="F82" s="501"/>
      <c r="G82" s="501"/>
      <c r="H82" s="501"/>
      <c r="I82" s="501"/>
      <c r="J82" s="501"/>
      <c r="K82" s="502"/>
      <c r="L82" s="512"/>
    </row>
    <row r="83" spans="2:12" x14ac:dyDescent="0.25">
      <c r="B83" s="495"/>
      <c r="C83" s="500"/>
      <c r="D83" s="501"/>
      <c r="E83" s="501"/>
      <c r="F83" s="501"/>
      <c r="G83" s="501"/>
      <c r="H83" s="501"/>
      <c r="I83" s="501"/>
      <c r="J83" s="501"/>
      <c r="K83" s="502"/>
      <c r="L83" s="512"/>
    </row>
    <row r="84" spans="2:12" x14ac:dyDescent="0.25">
      <c r="B84" s="495"/>
      <c r="C84" s="500"/>
      <c r="D84" s="501"/>
      <c r="E84" s="501"/>
      <c r="F84" s="501"/>
      <c r="G84" s="501"/>
      <c r="H84" s="501"/>
      <c r="I84" s="501"/>
      <c r="J84" s="501"/>
      <c r="K84" s="502"/>
      <c r="L84" s="512"/>
    </row>
    <row r="85" spans="2:12" x14ac:dyDescent="0.25">
      <c r="B85" s="495"/>
      <c r="C85" s="500"/>
      <c r="D85" s="501"/>
      <c r="E85" s="501"/>
      <c r="F85" s="501"/>
      <c r="G85" s="501"/>
      <c r="H85" s="501"/>
      <c r="I85" s="501"/>
      <c r="J85" s="501"/>
      <c r="K85" s="502"/>
      <c r="L85" s="512"/>
    </row>
    <row r="86" spans="2:12" x14ac:dyDescent="0.25">
      <c r="B86" s="495"/>
      <c r="C86" s="500"/>
      <c r="D86" s="501"/>
      <c r="E86" s="501"/>
      <c r="F86" s="501"/>
      <c r="G86" s="501"/>
      <c r="H86" s="501"/>
      <c r="I86" s="501"/>
      <c r="J86" s="501"/>
      <c r="K86" s="502"/>
      <c r="L86" s="512"/>
    </row>
    <row r="87" spans="2:12" x14ac:dyDescent="0.25">
      <c r="B87" s="495"/>
      <c r="C87" s="500"/>
      <c r="D87" s="501"/>
      <c r="E87" s="501"/>
      <c r="F87" s="501"/>
      <c r="G87" s="501"/>
      <c r="H87" s="501"/>
      <c r="I87" s="501"/>
      <c r="J87" s="501"/>
      <c r="K87" s="502"/>
      <c r="L87" s="512"/>
    </row>
    <row r="88" spans="2:12" x14ac:dyDescent="0.25">
      <c r="B88" s="495"/>
      <c r="C88" s="500"/>
      <c r="D88" s="501"/>
      <c r="E88" s="501"/>
      <c r="F88" s="501"/>
      <c r="G88" s="501"/>
      <c r="H88" s="501"/>
      <c r="I88" s="501"/>
      <c r="J88" s="501"/>
      <c r="K88" s="502"/>
      <c r="L88" s="512"/>
    </row>
    <row r="89" spans="2:12" x14ac:dyDescent="0.25">
      <c r="B89" s="495"/>
      <c r="C89" s="500"/>
      <c r="D89" s="501"/>
      <c r="E89" s="501"/>
      <c r="F89" s="501"/>
      <c r="G89" s="501"/>
      <c r="H89" s="501"/>
      <c r="I89" s="501"/>
      <c r="J89" s="501"/>
      <c r="K89" s="502"/>
      <c r="L89" s="512"/>
    </row>
    <row r="90" spans="2:12" x14ac:dyDescent="0.25">
      <c r="B90" s="495"/>
      <c r="C90" s="500"/>
      <c r="D90" s="501"/>
      <c r="E90" s="501"/>
      <c r="F90" s="501"/>
      <c r="G90" s="501"/>
      <c r="H90" s="501"/>
      <c r="I90" s="501"/>
      <c r="J90" s="501"/>
      <c r="K90" s="502"/>
      <c r="L90" s="512"/>
    </row>
    <row r="91" spans="2:12" x14ac:dyDescent="0.25">
      <c r="B91" s="495"/>
      <c r="C91" s="500"/>
      <c r="D91" s="501"/>
      <c r="E91" s="501"/>
      <c r="F91" s="501"/>
      <c r="G91" s="501"/>
      <c r="H91" s="501"/>
      <c r="I91" s="501"/>
      <c r="J91" s="501"/>
      <c r="K91" s="502"/>
      <c r="L91" s="512"/>
    </row>
    <row r="92" spans="2:12" x14ac:dyDescent="0.25">
      <c r="B92" s="495"/>
      <c r="C92" s="500"/>
      <c r="D92" s="501"/>
      <c r="E92" s="501"/>
      <c r="F92" s="501"/>
      <c r="G92" s="501"/>
      <c r="H92" s="501"/>
      <c r="I92" s="501"/>
      <c r="J92" s="501"/>
      <c r="K92" s="502"/>
      <c r="L92" s="512"/>
    </row>
    <row r="93" spans="2:12" x14ac:dyDescent="0.25">
      <c r="B93" s="495"/>
      <c r="C93" s="500"/>
      <c r="D93" s="501"/>
      <c r="E93" s="501"/>
      <c r="F93" s="501"/>
      <c r="G93" s="501"/>
      <c r="H93" s="501"/>
      <c r="I93" s="501"/>
      <c r="J93" s="501"/>
      <c r="K93" s="502"/>
      <c r="L93" s="512"/>
    </row>
    <row r="94" spans="2:12" x14ac:dyDescent="0.25">
      <c r="B94" s="495"/>
      <c r="C94" s="500"/>
      <c r="D94" s="501"/>
      <c r="E94" s="501"/>
      <c r="F94" s="501"/>
      <c r="G94" s="501"/>
      <c r="H94" s="501"/>
      <c r="I94" s="501"/>
      <c r="J94" s="501"/>
      <c r="K94" s="502"/>
      <c r="L94" s="512"/>
    </row>
    <row r="95" spans="2:12" x14ac:dyDescent="0.25">
      <c r="B95" s="495"/>
      <c r="C95" s="500"/>
      <c r="D95" s="501"/>
      <c r="E95" s="501"/>
      <c r="F95" s="501"/>
      <c r="G95" s="501"/>
      <c r="H95" s="501"/>
      <c r="I95" s="501"/>
      <c r="J95" s="501"/>
      <c r="K95" s="502"/>
      <c r="L95" s="512"/>
    </row>
    <row r="96" spans="2:12" x14ac:dyDescent="0.25">
      <c r="B96" s="495"/>
      <c r="C96" s="500"/>
      <c r="D96" s="501"/>
      <c r="E96" s="501"/>
      <c r="F96" s="501"/>
      <c r="G96" s="501"/>
      <c r="H96" s="501"/>
      <c r="I96" s="501"/>
      <c r="J96" s="501"/>
      <c r="K96" s="502"/>
      <c r="L96" s="512"/>
    </row>
    <row r="97" spans="2:12" x14ac:dyDescent="0.25">
      <c r="B97" s="495"/>
      <c r="C97" s="503"/>
      <c r="D97" s="504"/>
      <c r="E97" s="504"/>
      <c r="F97" s="504"/>
      <c r="G97" s="504"/>
      <c r="H97" s="504"/>
      <c r="I97" s="504"/>
      <c r="J97" s="504"/>
      <c r="K97" s="505"/>
      <c r="L97" s="512"/>
    </row>
    <row r="98" spans="2:12" x14ac:dyDescent="0.25">
      <c r="B98" s="495"/>
      <c r="C98" s="495"/>
      <c r="D98" s="495"/>
      <c r="E98" s="495"/>
      <c r="F98" s="495"/>
      <c r="G98" s="495"/>
      <c r="H98" s="495"/>
      <c r="I98" s="495"/>
      <c r="J98" s="495"/>
      <c r="K98" s="495"/>
      <c r="L98" s="512"/>
    </row>
    <row r="99" spans="2:12" x14ac:dyDescent="0.25">
      <c r="B99" s="495"/>
      <c r="C99" s="495"/>
      <c r="D99" s="495"/>
      <c r="E99" s="495"/>
      <c r="F99" s="495"/>
      <c r="G99" s="495"/>
      <c r="H99" s="495"/>
      <c r="I99" s="495"/>
      <c r="J99" s="495"/>
      <c r="K99" s="495"/>
      <c r="L99" s="512"/>
    </row>
    <row r="100" spans="2:12" ht="20.100000000000001" customHeight="1" x14ac:dyDescent="0.3">
      <c r="B100" s="495"/>
      <c r="C100" s="1056" t="s">
        <v>2840</v>
      </c>
      <c r="D100" s="1057"/>
      <c r="E100" s="1057"/>
      <c r="F100" s="1057"/>
      <c r="G100" s="1057"/>
      <c r="H100" s="1057"/>
      <c r="I100" s="1057"/>
      <c r="J100" s="1057"/>
      <c r="K100" s="1057"/>
      <c r="L100" s="512"/>
    </row>
    <row r="101" spans="2:12" x14ac:dyDescent="0.25">
      <c r="B101" s="495"/>
      <c r="C101" s="497"/>
      <c r="D101" s="498"/>
      <c r="E101" s="498"/>
      <c r="F101" s="498"/>
      <c r="G101" s="498"/>
      <c r="H101" s="498"/>
      <c r="I101" s="498"/>
      <c r="J101" s="498"/>
      <c r="K101" s="499"/>
      <c r="L101" s="512"/>
    </row>
    <row r="102" spans="2:12" x14ac:dyDescent="0.25">
      <c r="B102" s="495"/>
      <c r="C102" s="500"/>
      <c r="D102" s="501"/>
      <c r="E102" s="501"/>
      <c r="F102" s="501"/>
      <c r="G102" s="501"/>
      <c r="H102" s="501"/>
      <c r="I102" s="501"/>
      <c r="J102" s="501"/>
      <c r="K102" s="502"/>
      <c r="L102" s="512"/>
    </row>
    <row r="103" spans="2:12" x14ac:dyDescent="0.25">
      <c r="B103" s="495"/>
      <c r="C103" s="500"/>
      <c r="D103" s="501"/>
      <c r="E103" s="501"/>
      <c r="F103" s="501"/>
      <c r="G103" s="501"/>
      <c r="H103" s="501"/>
      <c r="I103" s="501"/>
      <c r="J103" s="501"/>
      <c r="K103" s="502"/>
      <c r="L103" s="512"/>
    </row>
    <row r="104" spans="2:12" x14ac:dyDescent="0.25">
      <c r="B104" s="495"/>
      <c r="C104" s="500"/>
      <c r="D104" s="501"/>
      <c r="E104" s="501"/>
      <c r="F104" s="501"/>
      <c r="G104" s="501"/>
      <c r="H104" s="501"/>
      <c r="I104" s="501"/>
      <c r="J104" s="501"/>
      <c r="K104" s="502"/>
      <c r="L104" s="512"/>
    </row>
    <row r="105" spans="2:12" x14ac:dyDescent="0.25">
      <c r="B105" s="495"/>
      <c r="C105" s="500"/>
      <c r="D105" s="501"/>
      <c r="E105" s="501"/>
      <c r="F105" s="501"/>
      <c r="G105" s="501"/>
      <c r="H105" s="501"/>
      <c r="I105" s="501"/>
      <c r="J105" s="501"/>
      <c r="K105" s="502"/>
      <c r="L105" s="512"/>
    </row>
    <row r="106" spans="2:12" x14ac:dyDescent="0.25">
      <c r="B106" s="495"/>
      <c r="C106" s="500"/>
      <c r="D106" s="501"/>
      <c r="E106" s="501"/>
      <c r="F106" s="501"/>
      <c r="G106" s="501"/>
      <c r="H106" s="501"/>
      <c r="I106" s="501"/>
      <c r="J106" s="501"/>
      <c r="K106" s="502"/>
      <c r="L106" s="512"/>
    </row>
    <row r="107" spans="2:12" x14ac:dyDescent="0.25">
      <c r="B107" s="495"/>
      <c r="C107" s="500"/>
      <c r="D107" s="501"/>
      <c r="E107" s="501"/>
      <c r="F107" s="501"/>
      <c r="G107" s="501"/>
      <c r="H107" s="501"/>
      <c r="I107" s="501"/>
      <c r="J107" s="501"/>
      <c r="K107" s="502"/>
      <c r="L107" s="512"/>
    </row>
    <row r="108" spans="2:12" x14ac:dyDescent="0.25">
      <c r="B108" s="495"/>
      <c r="C108" s="500"/>
      <c r="D108" s="501"/>
      <c r="E108" s="501"/>
      <c r="F108" s="501"/>
      <c r="G108" s="501"/>
      <c r="H108" s="501"/>
      <c r="I108" s="501"/>
      <c r="J108" s="501"/>
      <c r="K108" s="502"/>
      <c r="L108" s="512"/>
    </row>
    <row r="109" spans="2:12" x14ac:dyDescent="0.25">
      <c r="B109" s="495"/>
      <c r="C109" s="500"/>
      <c r="D109" s="501"/>
      <c r="E109" s="501"/>
      <c r="F109" s="501"/>
      <c r="G109" s="501"/>
      <c r="H109" s="501"/>
      <c r="I109" s="501"/>
      <c r="J109" s="501"/>
      <c r="K109" s="502"/>
      <c r="L109" s="512"/>
    </row>
    <row r="110" spans="2:12" x14ac:dyDescent="0.25">
      <c r="B110" s="495"/>
      <c r="C110" s="500"/>
      <c r="D110" s="501"/>
      <c r="E110" s="501"/>
      <c r="F110" s="501"/>
      <c r="G110" s="501"/>
      <c r="H110" s="501"/>
      <c r="I110" s="501"/>
      <c r="J110" s="501"/>
      <c r="K110" s="502"/>
      <c r="L110" s="512"/>
    </row>
    <row r="111" spans="2:12" x14ac:dyDescent="0.25">
      <c r="B111" s="495"/>
      <c r="C111" s="500"/>
      <c r="D111" s="501"/>
      <c r="E111" s="501"/>
      <c r="F111" s="501"/>
      <c r="G111" s="501"/>
      <c r="H111" s="501"/>
      <c r="I111" s="501"/>
      <c r="J111" s="501"/>
      <c r="K111" s="502"/>
      <c r="L111" s="512"/>
    </row>
    <row r="112" spans="2:12" x14ac:dyDescent="0.25">
      <c r="B112" s="495"/>
      <c r="C112" s="500"/>
      <c r="D112" s="501"/>
      <c r="E112" s="501"/>
      <c r="F112" s="501"/>
      <c r="G112" s="501"/>
      <c r="H112" s="501"/>
      <c r="I112" s="501"/>
      <c r="J112" s="501"/>
      <c r="K112" s="502"/>
      <c r="L112" s="512"/>
    </row>
    <row r="113" spans="2:12" x14ac:dyDescent="0.25">
      <c r="B113" s="495"/>
      <c r="C113" s="500"/>
      <c r="D113" s="501"/>
      <c r="E113" s="501"/>
      <c r="F113" s="501"/>
      <c r="G113" s="501"/>
      <c r="H113" s="501"/>
      <c r="I113" s="501"/>
      <c r="J113" s="501"/>
      <c r="K113" s="502"/>
      <c r="L113" s="512"/>
    </row>
    <row r="114" spans="2:12" x14ac:dyDescent="0.25">
      <c r="B114" s="495"/>
      <c r="C114" s="500"/>
      <c r="D114" s="501"/>
      <c r="E114" s="501"/>
      <c r="F114" s="501"/>
      <c r="G114" s="501"/>
      <c r="H114" s="501"/>
      <c r="I114" s="501"/>
      <c r="J114" s="501"/>
      <c r="K114" s="502"/>
      <c r="L114" s="512"/>
    </row>
    <row r="115" spans="2:12" x14ac:dyDescent="0.25">
      <c r="B115" s="495"/>
      <c r="C115" s="500"/>
      <c r="D115" s="501"/>
      <c r="E115" s="501"/>
      <c r="F115" s="501"/>
      <c r="G115" s="501"/>
      <c r="H115" s="501"/>
      <c r="I115" s="501"/>
      <c r="J115" s="501"/>
      <c r="K115" s="502"/>
      <c r="L115" s="512"/>
    </row>
    <row r="116" spans="2:12" x14ac:dyDescent="0.25">
      <c r="B116" s="495"/>
      <c r="C116" s="500"/>
      <c r="D116" s="501"/>
      <c r="E116" s="501"/>
      <c r="F116" s="501"/>
      <c r="G116" s="501"/>
      <c r="H116" s="501"/>
      <c r="I116" s="501"/>
      <c r="J116" s="501"/>
      <c r="K116" s="502"/>
      <c r="L116" s="512"/>
    </row>
    <row r="117" spans="2:12" x14ac:dyDescent="0.25">
      <c r="B117" s="495"/>
      <c r="C117" s="503"/>
      <c r="D117" s="504"/>
      <c r="E117" s="504"/>
      <c r="F117" s="504"/>
      <c r="G117" s="504"/>
      <c r="H117" s="504"/>
      <c r="I117" s="504"/>
      <c r="J117" s="504"/>
      <c r="K117" s="505"/>
      <c r="L117" s="512"/>
    </row>
    <row r="118" spans="2:12" x14ac:dyDescent="0.25">
      <c r="B118" s="495"/>
      <c r="C118" s="495"/>
      <c r="D118" s="495"/>
      <c r="E118" s="495"/>
      <c r="F118" s="495"/>
      <c r="G118" s="495"/>
      <c r="H118" s="495"/>
      <c r="I118" s="495"/>
      <c r="J118" s="495"/>
      <c r="K118" s="495"/>
      <c r="L118" s="512"/>
    </row>
  </sheetData>
  <sheetProtection formatColumns="0"/>
  <mergeCells count="14">
    <mergeCell ref="C61:K61"/>
    <mergeCell ref="C80:K80"/>
    <mergeCell ref="C100:K100"/>
    <mergeCell ref="C57:K57"/>
    <mergeCell ref="C10:J10"/>
    <mergeCell ref="C28:J28"/>
    <mergeCell ref="D32:D33"/>
    <mergeCell ref="E32:I32"/>
    <mergeCell ref="C14:C15"/>
    <mergeCell ref="D14:D15"/>
    <mergeCell ref="E14:I14"/>
    <mergeCell ref="C23:K23"/>
    <mergeCell ref="C32:C33"/>
    <mergeCell ref="C38:I38"/>
  </mergeCells>
  <pageMargins left="0.70866141732283472" right="0.70866141732283472" top="0.74803149606299213" bottom="0.74803149606299213" header="0.31496062992125984" footer="0.31496062992125984"/>
  <pageSetup paperSize="9" scale="37" fitToHeight="0" orientation="portrait" r:id="rId1"/>
  <headerFooter scaleWithDoc="0">
    <oddHeader>&amp;R&amp;F</oddHeader>
    <oddFooter>&amp;L&amp;D &amp;T&amp;RPage &amp;P of &amp;N&amp;C&amp;1#&amp;"Calibri"&amp;10&amp;K000000Classification: Confidential</oddFooter>
  </headerFooter>
  <rowBreaks count="1" manualBreakCount="1">
    <brk id="54"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tabColor rgb="FFFFFF00"/>
  </sheetPr>
  <dimension ref="A1:L138"/>
  <sheetViews>
    <sheetView showGridLines="0" zoomScale="90" zoomScaleNormal="90" workbookViewId="0"/>
  </sheetViews>
  <sheetFormatPr defaultRowHeight="15" x14ac:dyDescent="0.25"/>
  <cols>
    <col min="1" max="1" width="2" style="2" customWidth="1"/>
    <col min="2" max="2" width="7.42578125" style="2" customWidth="1"/>
    <col min="3" max="3" width="11.42578125" style="2" customWidth="1"/>
    <col min="4" max="4" width="13.5703125" style="2" customWidth="1"/>
    <col min="5" max="5" width="22.42578125" style="2" customWidth="1"/>
    <col min="6" max="9" width="22" style="2" customWidth="1"/>
    <col min="10" max="10" width="34.140625" style="2" bestFit="1" customWidth="1"/>
    <col min="11" max="11" width="23.140625" style="2" bestFit="1" customWidth="1"/>
    <col min="12" max="12" width="7.7109375" style="2" customWidth="1"/>
  </cols>
  <sheetData>
    <row r="1" spans="1:12" s="15" customFormat="1" ht="16.5" x14ac:dyDescent="0.3">
      <c r="A1" s="3"/>
    </row>
    <row r="2" spans="1:12" s="15" customFormat="1" ht="16.5" x14ac:dyDescent="0.3">
      <c r="A2" s="3"/>
    </row>
    <row r="3" spans="1:12" s="15" customFormat="1" ht="16.5" x14ac:dyDescent="0.3">
      <c r="A3" s="3"/>
    </row>
    <row r="4" spans="1:12" s="15" customFormat="1" ht="20.25" x14ac:dyDescent="0.35">
      <c r="A4" s="3"/>
      <c r="B4" s="170"/>
      <c r="C4" s="177" t="s">
        <v>1139</v>
      </c>
      <c r="D4" s="338"/>
      <c r="E4" s="338"/>
      <c r="F4" s="338"/>
      <c r="G4" s="120"/>
      <c r="H4" s="178"/>
      <c r="I4" s="178"/>
      <c r="J4" s="120"/>
      <c r="K4" s="201" t="s">
        <v>1170</v>
      </c>
      <c r="L4" s="202" t="str">
        <f>'010'!E8</f>
        <v>1234</v>
      </c>
    </row>
    <row r="5" spans="1:12" s="15" customFormat="1" ht="16.5" x14ac:dyDescent="0.3">
      <c r="A5" s="3"/>
      <c r="B5" s="172"/>
      <c r="C5" s="172"/>
      <c r="D5" s="173"/>
      <c r="E5" s="173"/>
      <c r="F5" s="173"/>
      <c r="G5" s="174"/>
    </row>
    <row r="6" spans="1:12" s="15" customFormat="1" ht="17.25" x14ac:dyDescent="0.3">
      <c r="A6" s="3"/>
      <c r="B6" s="172"/>
      <c r="C6" s="802" t="s">
        <v>3323</v>
      </c>
      <c r="D6" s="338"/>
      <c r="E6" s="338"/>
      <c r="F6" s="338"/>
      <c r="G6" s="120"/>
      <c r="H6" s="178"/>
      <c r="I6" s="178"/>
      <c r="J6" s="178"/>
      <c r="K6" s="178"/>
      <c r="L6" s="76"/>
    </row>
    <row r="7" spans="1:12" s="15" customFormat="1" ht="17.25" x14ac:dyDescent="0.3">
      <c r="A7" s="3"/>
      <c r="B7" s="172"/>
      <c r="C7" s="312"/>
      <c r="D7" s="173"/>
      <c r="E7" s="173"/>
      <c r="F7" s="173"/>
      <c r="G7" s="174"/>
      <c r="H7" s="173"/>
      <c r="I7" s="76"/>
      <c r="J7" s="76"/>
      <c r="K7" s="76"/>
      <c r="L7" s="76"/>
    </row>
    <row r="8" spans="1:12" s="15" customFormat="1" ht="17.25" x14ac:dyDescent="0.3">
      <c r="B8" s="172"/>
      <c r="C8" s="179" t="s">
        <v>2793</v>
      </c>
      <c r="D8" s="180"/>
      <c r="E8" s="180"/>
      <c r="F8" s="180"/>
      <c r="G8" s="181"/>
      <c r="H8" s="180"/>
      <c r="I8" s="182"/>
      <c r="J8" s="182"/>
      <c r="K8" s="182"/>
      <c r="L8" s="182"/>
    </row>
    <row r="9" spans="1:12" s="15" customFormat="1" ht="16.5" x14ac:dyDescent="0.3"/>
    <row r="10" spans="1:12" s="15" customFormat="1" ht="159.75" customHeight="1" x14ac:dyDescent="0.3">
      <c r="C10" s="996" t="s">
        <v>4412</v>
      </c>
      <c r="D10" s="997"/>
      <c r="E10" s="997"/>
      <c r="F10" s="997"/>
      <c r="G10" s="997"/>
      <c r="H10" s="997"/>
      <c r="I10" s="997"/>
      <c r="J10" s="997"/>
      <c r="K10" s="997"/>
      <c r="L10" s="657"/>
    </row>
    <row r="11" spans="1:12" s="15" customFormat="1" ht="16.5" x14ac:dyDescent="0.3"/>
    <row r="12" spans="1:12" s="15" customFormat="1" ht="17.25" x14ac:dyDescent="0.3">
      <c r="C12" s="183" t="s">
        <v>2795</v>
      </c>
    </row>
    <row r="14" spans="1:12" s="15" customFormat="1" ht="9.9499999999999993" customHeight="1" x14ac:dyDescent="0.3">
      <c r="C14" s="1103" t="s">
        <v>2830</v>
      </c>
      <c r="D14" s="1104"/>
      <c r="E14" s="1104"/>
      <c r="F14" s="1104"/>
      <c r="G14" s="1104"/>
      <c r="H14" s="1104"/>
      <c r="I14" s="1105"/>
      <c r="J14" s="189"/>
      <c r="K14" s="190"/>
      <c r="L14" s="190"/>
    </row>
    <row r="15" spans="1:12" s="15" customFormat="1" ht="9.9499999999999993" customHeight="1" x14ac:dyDescent="0.3">
      <c r="C15" s="1106"/>
      <c r="D15" s="1107"/>
      <c r="E15" s="1107"/>
      <c r="F15" s="1107"/>
      <c r="G15" s="1107"/>
      <c r="H15" s="1107"/>
      <c r="I15" s="1108"/>
      <c r="J15" s="658"/>
      <c r="K15" s="70"/>
      <c r="L15" s="70"/>
    </row>
    <row r="16" spans="1:12" s="15" customFormat="1" ht="20.100000000000001" customHeight="1" x14ac:dyDescent="0.3">
      <c r="C16" s="1109" t="s">
        <v>3324</v>
      </c>
      <c r="D16" s="1110"/>
      <c r="E16" s="67" t="s">
        <v>1286</v>
      </c>
      <c r="F16" s="67" t="s">
        <v>1287</v>
      </c>
      <c r="G16" s="67" t="s">
        <v>1308</v>
      </c>
      <c r="H16" s="67" t="s">
        <v>1309</v>
      </c>
      <c r="I16" s="67" t="s">
        <v>1310</v>
      </c>
      <c r="J16" s="70"/>
      <c r="K16" s="70"/>
      <c r="L16" s="70"/>
    </row>
    <row r="17" spans="3:12" s="15" customFormat="1" ht="20.100000000000001" customHeight="1" x14ac:dyDescent="0.3">
      <c r="C17" s="1111" t="s">
        <v>3325</v>
      </c>
      <c r="D17" s="1112"/>
      <c r="E17" s="659" t="s">
        <v>1634</v>
      </c>
      <c r="F17" s="660" t="s">
        <v>1635</v>
      </c>
      <c r="G17" s="660" t="s">
        <v>1636</v>
      </c>
      <c r="H17" s="660" t="s">
        <v>1637</v>
      </c>
      <c r="I17" s="191" t="s">
        <v>1639</v>
      </c>
      <c r="J17" s="70"/>
      <c r="K17" s="70"/>
      <c r="L17" s="70"/>
    </row>
    <row r="18" spans="3:12" s="15" customFormat="1" ht="24.95" customHeight="1" x14ac:dyDescent="0.3">
      <c r="C18" s="298">
        <v>1</v>
      </c>
      <c r="D18" s="176" t="s">
        <v>1634</v>
      </c>
      <c r="E18" s="299" t="s">
        <v>2832</v>
      </c>
      <c r="F18" s="192"/>
      <c r="G18" s="192"/>
      <c r="H18" s="192"/>
      <c r="I18" s="193"/>
      <c r="J18" s="70"/>
      <c r="K18" s="70"/>
      <c r="L18" s="70"/>
    </row>
    <row r="19" spans="3:12" s="15" customFormat="1" ht="24.95" customHeight="1" x14ac:dyDescent="0.3">
      <c r="C19" s="298">
        <v>2</v>
      </c>
      <c r="D19" s="176" t="s">
        <v>1635</v>
      </c>
      <c r="E19" s="192"/>
      <c r="F19" s="299" t="s">
        <v>2833</v>
      </c>
      <c r="G19" s="192"/>
      <c r="H19" s="192"/>
      <c r="I19" s="193"/>
      <c r="J19" s="70"/>
      <c r="K19" s="70"/>
      <c r="L19" s="70"/>
    </row>
    <row r="20" spans="3:12" s="15" customFormat="1" ht="24.95" customHeight="1" x14ac:dyDescent="0.3">
      <c r="C20" s="298">
        <v>3</v>
      </c>
      <c r="D20" s="176" t="s">
        <v>1636</v>
      </c>
      <c r="E20" s="192"/>
      <c r="F20" s="192"/>
      <c r="G20" s="299" t="s">
        <v>2834</v>
      </c>
      <c r="H20" s="192"/>
      <c r="I20" s="193"/>
      <c r="J20" s="70"/>
      <c r="K20" s="70"/>
      <c r="L20" s="70"/>
    </row>
    <row r="21" spans="3:12" s="15" customFormat="1" ht="24.95" customHeight="1" x14ac:dyDescent="0.3">
      <c r="C21" s="298">
        <v>4</v>
      </c>
      <c r="D21" s="176" t="s">
        <v>1637</v>
      </c>
      <c r="E21" s="192"/>
      <c r="F21" s="192"/>
      <c r="G21" s="192"/>
      <c r="H21" s="299" t="s">
        <v>2835</v>
      </c>
      <c r="I21" s="193"/>
      <c r="J21" s="70"/>
      <c r="K21" s="70"/>
      <c r="L21" s="70"/>
    </row>
    <row r="22" spans="3:12" s="15" customFormat="1" ht="24.95" customHeight="1" x14ac:dyDescent="0.3">
      <c r="C22" s="298">
        <v>5</v>
      </c>
      <c r="D22" s="176" t="s">
        <v>1639</v>
      </c>
      <c r="E22" s="192"/>
      <c r="F22" s="192"/>
      <c r="G22" s="192"/>
      <c r="H22" s="192"/>
      <c r="I22" s="299" t="s">
        <v>2836</v>
      </c>
      <c r="J22" s="194"/>
      <c r="K22" s="194"/>
      <c r="L22" s="194"/>
    </row>
    <row r="23" spans="3:12" x14ac:dyDescent="0.25">
      <c r="C23" s="3"/>
      <c r="D23" s="3"/>
      <c r="E23" s="3"/>
      <c r="F23" s="3"/>
      <c r="G23" s="3"/>
      <c r="H23" s="3"/>
      <c r="I23" s="3"/>
      <c r="J23" s="710"/>
      <c r="K23" s="710"/>
      <c r="L23" s="710"/>
    </row>
    <row r="24" spans="3:12" ht="20.100000000000001" customHeight="1" x14ac:dyDescent="0.25">
      <c r="C24" s="1113" t="s">
        <v>3326</v>
      </c>
      <c r="D24" s="1114"/>
      <c r="E24" s="1115"/>
      <c r="F24" s="1126">
        <v>0</v>
      </c>
      <c r="G24" s="1118"/>
      <c r="H24" s="3"/>
      <c r="I24" s="3"/>
      <c r="J24" s="710"/>
      <c r="K24" s="710"/>
      <c r="L24" s="710"/>
    </row>
    <row r="25" spans="3:12" ht="20.100000000000001" customHeight="1" x14ac:dyDescent="0.25">
      <c r="C25" s="1113" t="s">
        <v>3327</v>
      </c>
      <c r="D25" s="1114"/>
      <c r="E25" s="1115"/>
      <c r="F25" s="1126">
        <v>0</v>
      </c>
      <c r="G25" s="1118"/>
      <c r="H25" s="3"/>
      <c r="I25" s="3"/>
      <c r="J25" s="710"/>
      <c r="K25" s="710"/>
      <c r="L25" s="710"/>
    </row>
    <row r="26" spans="3:12" ht="20.100000000000001" customHeight="1" x14ac:dyDescent="0.25">
      <c r="C26" s="1113" t="s">
        <v>3328</v>
      </c>
      <c r="D26" s="1114"/>
      <c r="E26" s="1115"/>
      <c r="F26" s="1126">
        <v>0</v>
      </c>
      <c r="G26" s="1118"/>
      <c r="H26" s="203"/>
      <c r="I26" s="3"/>
      <c r="J26" s="710"/>
      <c r="K26" s="710"/>
      <c r="L26" s="710"/>
    </row>
    <row r="28" spans="3:12" s="15" customFormat="1" ht="17.25" x14ac:dyDescent="0.3">
      <c r="C28" s="53" t="s">
        <v>2816</v>
      </c>
    </row>
    <row r="29" spans="3:12" s="15" customFormat="1" ht="16.5" x14ac:dyDescent="0.3"/>
    <row r="30" spans="3:12" s="15" customFormat="1" ht="18" customHeight="1" x14ac:dyDescent="0.3">
      <c r="C30" s="1009" t="s">
        <v>16</v>
      </c>
      <c r="D30" s="1010"/>
      <c r="E30" s="1010"/>
      <c r="F30" s="1010"/>
      <c r="G30" s="1010"/>
      <c r="H30" s="1010"/>
      <c r="I30" s="1010"/>
      <c r="J30" s="1010"/>
      <c r="K30" s="1010"/>
      <c r="L30" s="661"/>
    </row>
    <row r="32" spans="3:12" ht="17.25" x14ac:dyDescent="0.3">
      <c r="C32" s="312"/>
      <c r="D32" s="173"/>
      <c r="E32" s="173"/>
      <c r="F32" s="173"/>
      <c r="G32" s="174"/>
      <c r="H32" s="173"/>
      <c r="I32" s="76"/>
      <c r="J32" s="76"/>
      <c r="K32" s="76"/>
      <c r="L32" s="76"/>
    </row>
    <row r="33" spans="3:12" ht="17.25" x14ac:dyDescent="0.3">
      <c r="C33" s="179" t="s">
        <v>2817</v>
      </c>
      <c r="D33" s="180"/>
      <c r="E33" s="180"/>
      <c r="F33" s="180"/>
      <c r="G33" s="181"/>
      <c r="H33" s="180"/>
      <c r="I33" s="182"/>
      <c r="J33" s="182"/>
      <c r="K33" s="182"/>
      <c r="L33" s="182"/>
    </row>
    <row r="34" spans="3:12" ht="16.5" x14ac:dyDescent="0.3">
      <c r="C34" s="15"/>
      <c r="D34" s="15"/>
      <c r="E34" s="15"/>
      <c r="F34" s="15"/>
      <c r="G34" s="15"/>
      <c r="H34" s="15"/>
      <c r="I34" s="15"/>
      <c r="J34" s="15"/>
      <c r="K34" s="15"/>
      <c r="L34" s="15"/>
    </row>
    <row r="35" spans="3:12" ht="127.5" customHeight="1" x14ac:dyDescent="0.25">
      <c r="C35" s="1119" t="s">
        <v>3329</v>
      </c>
      <c r="D35" s="1120"/>
      <c r="E35" s="1120"/>
      <c r="F35" s="1120"/>
      <c r="G35" s="1120"/>
      <c r="H35" s="1120"/>
      <c r="I35" s="1120"/>
      <c r="J35" s="1120"/>
      <c r="K35" s="1120"/>
      <c r="L35" s="657"/>
    </row>
    <row r="36" spans="3:12" s="2" customFormat="1" x14ac:dyDescent="0.25">
      <c r="C36" s="195"/>
      <c r="D36" s="195"/>
      <c r="E36" s="195"/>
      <c r="F36" s="195"/>
      <c r="G36" s="195"/>
      <c r="H36" s="195"/>
      <c r="I36" s="195"/>
      <c r="J36" s="195"/>
      <c r="K36" s="195"/>
      <c r="L36" s="195"/>
    </row>
    <row r="37" spans="3:12" ht="17.25" x14ac:dyDescent="0.3">
      <c r="C37" s="183" t="s">
        <v>2795</v>
      </c>
      <c r="D37" s="15"/>
      <c r="E37" s="15"/>
      <c r="F37" s="15"/>
      <c r="G37" s="15"/>
      <c r="H37" s="15"/>
      <c r="I37" s="15"/>
      <c r="J37" s="15"/>
      <c r="K37" s="15"/>
      <c r="L37" s="15"/>
    </row>
    <row r="38" spans="3:12" ht="16.5" customHeight="1" x14ac:dyDescent="0.25">
      <c r="C38" s="710"/>
      <c r="D38" s="710"/>
      <c r="E38" s="710"/>
      <c r="F38" s="710"/>
      <c r="G38" s="710"/>
      <c r="H38" s="710"/>
      <c r="I38" s="710"/>
      <c r="J38" s="710"/>
      <c r="K38" s="710"/>
      <c r="L38" s="710"/>
    </row>
    <row r="39" spans="3:12" s="15" customFormat="1" ht="9.9499999999999993" customHeight="1" x14ac:dyDescent="0.3">
      <c r="C39" s="1103" t="s">
        <v>2830</v>
      </c>
      <c r="D39" s="1104"/>
      <c r="E39" s="1104"/>
      <c r="F39" s="1104"/>
      <c r="G39" s="1104"/>
      <c r="H39" s="1104"/>
      <c r="I39" s="1105"/>
      <c r="J39" s="189"/>
      <c r="K39" s="190"/>
      <c r="L39" s="190"/>
    </row>
    <row r="40" spans="3:12" s="15" customFormat="1" ht="9.9499999999999993" customHeight="1" x14ac:dyDescent="0.3">
      <c r="C40" s="1106"/>
      <c r="D40" s="1107"/>
      <c r="E40" s="1107"/>
      <c r="F40" s="1107"/>
      <c r="G40" s="1107"/>
      <c r="H40" s="1107"/>
      <c r="I40" s="1108"/>
      <c r="J40" s="658"/>
      <c r="K40" s="70"/>
      <c r="L40" s="70"/>
    </row>
    <row r="41" spans="3:12" s="15" customFormat="1" ht="20.100000000000001" customHeight="1" x14ac:dyDescent="0.3">
      <c r="C41" s="1109" t="s">
        <v>1316</v>
      </c>
      <c r="D41" s="1110"/>
      <c r="E41" s="67" t="s">
        <v>1311</v>
      </c>
      <c r="F41" s="67" t="s">
        <v>1312</v>
      </c>
      <c r="G41" s="67" t="s">
        <v>1313</v>
      </c>
      <c r="H41" s="67" t="s">
        <v>1314</v>
      </c>
      <c r="I41" s="67" t="s">
        <v>1315</v>
      </c>
      <c r="J41" s="70"/>
      <c r="K41" s="70"/>
      <c r="L41" s="70"/>
    </row>
    <row r="42" spans="3:12" s="15" customFormat="1" ht="20.100000000000001" customHeight="1" x14ac:dyDescent="0.3">
      <c r="C42" s="1111" t="s">
        <v>3330</v>
      </c>
      <c r="D42" s="1112"/>
      <c r="E42" s="659" t="s">
        <v>1634</v>
      </c>
      <c r="F42" s="660" t="s">
        <v>1635</v>
      </c>
      <c r="G42" s="660" t="s">
        <v>1636</v>
      </c>
      <c r="H42" s="660" t="s">
        <v>1637</v>
      </c>
      <c r="I42" s="191" t="s">
        <v>1639</v>
      </c>
      <c r="J42" s="70"/>
      <c r="K42" s="70"/>
      <c r="L42" s="70"/>
    </row>
    <row r="43" spans="3:12" s="15" customFormat="1" ht="24.95" customHeight="1" x14ac:dyDescent="0.3">
      <c r="C43" s="298">
        <v>1</v>
      </c>
      <c r="D43" s="176" t="s">
        <v>1634</v>
      </c>
      <c r="E43" s="299" t="s">
        <v>2832</v>
      </c>
      <c r="F43" s="192"/>
      <c r="G43" s="192"/>
      <c r="H43" s="192"/>
      <c r="I43" s="193"/>
      <c r="J43" s="70"/>
      <c r="K43" s="70"/>
      <c r="L43" s="70"/>
    </row>
    <row r="44" spans="3:12" s="15" customFormat="1" ht="24.95" customHeight="1" x14ac:dyDescent="0.3">
      <c r="C44" s="298">
        <v>2</v>
      </c>
      <c r="D44" s="176" t="s">
        <v>1635</v>
      </c>
      <c r="E44" s="192"/>
      <c r="F44" s="299" t="s">
        <v>2833</v>
      </c>
      <c r="G44" s="192"/>
      <c r="H44" s="192"/>
      <c r="I44" s="193"/>
      <c r="J44" s="70"/>
      <c r="K44" s="70"/>
      <c r="L44" s="70"/>
    </row>
    <row r="45" spans="3:12" s="15" customFormat="1" ht="24.95" customHeight="1" x14ac:dyDescent="0.3">
      <c r="C45" s="298">
        <v>3</v>
      </c>
      <c r="D45" s="176" t="s">
        <v>1636</v>
      </c>
      <c r="E45" s="192"/>
      <c r="F45" s="192"/>
      <c r="G45" s="299" t="s">
        <v>2834</v>
      </c>
      <c r="H45" s="192"/>
      <c r="I45" s="193"/>
      <c r="J45" s="70"/>
      <c r="K45" s="70"/>
      <c r="L45" s="70"/>
    </row>
    <row r="46" spans="3:12" s="15" customFormat="1" ht="24.95" customHeight="1" x14ac:dyDescent="0.3">
      <c r="C46" s="298">
        <v>4</v>
      </c>
      <c r="D46" s="176" t="s">
        <v>1637</v>
      </c>
      <c r="E46" s="192"/>
      <c r="F46" s="192"/>
      <c r="G46" s="192"/>
      <c r="H46" s="299" t="s">
        <v>2835</v>
      </c>
      <c r="I46" s="193"/>
      <c r="J46" s="70"/>
      <c r="K46" s="70"/>
      <c r="L46" s="70"/>
    </row>
    <row r="47" spans="3:12" s="15" customFormat="1" ht="24.95" customHeight="1" x14ac:dyDescent="0.3">
      <c r="C47" s="298">
        <v>5</v>
      </c>
      <c r="D47" s="176" t="s">
        <v>1639</v>
      </c>
      <c r="E47" s="192"/>
      <c r="F47" s="192"/>
      <c r="G47" s="192"/>
      <c r="H47" s="192"/>
      <c r="I47" s="299" t="s">
        <v>2836</v>
      </c>
      <c r="J47" s="194"/>
      <c r="K47" s="194"/>
      <c r="L47" s="194"/>
    </row>
    <row r="48" spans="3:12" s="2" customFormat="1" x14ac:dyDescent="0.25">
      <c r="C48" s="204"/>
      <c r="D48" s="184"/>
      <c r="E48" s="205"/>
      <c r="F48" s="205"/>
      <c r="G48" s="205"/>
      <c r="H48" s="205"/>
      <c r="I48" s="206"/>
      <c r="J48" s="710"/>
      <c r="K48" s="710"/>
      <c r="L48" s="710"/>
    </row>
    <row r="49" spans="3:12" s="2" customFormat="1" x14ac:dyDescent="0.25">
      <c r="C49" s="3"/>
      <c r="D49" s="3"/>
      <c r="E49" s="3"/>
      <c r="F49" s="3"/>
      <c r="G49" s="3"/>
      <c r="H49" s="3"/>
      <c r="I49" s="3"/>
      <c r="J49" s="710"/>
      <c r="K49" s="710"/>
      <c r="L49" s="710"/>
    </row>
    <row r="50" spans="3:12" s="2" customFormat="1" ht="20.100000000000001" customHeight="1" x14ac:dyDescent="0.25">
      <c r="C50" s="1121" t="s">
        <v>3331</v>
      </c>
      <c r="D50" s="1122"/>
      <c r="E50" s="1123"/>
      <c r="F50" s="1124">
        <v>0</v>
      </c>
      <c r="G50" s="1125"/>
      <c r="H50" s="3"/>
      <c r="I50" s="3"/>
      <c r="J50" s="710"/>
      <c r="K50" s="710"/>
      <c r="L50" s="710"/>
    </row>
    <row r="51" spans="3:12" s="2" customFormat="1" ht="20.100000000000001" customHeight="1" x14ac:dyDescent="0.25">
      <c r="C51" s="1113" t="s">
        <v>3332</v>
      </c>
      <c r="D51" s="1114"/>
      <c r="E51" s="1115"/>
      <c r="F51" s="1124">
        <v>0</v>
      </c>
      <c r="G51" s="1125"/>
      <c r="H51" s="3"/>
      <c r="I51" s="3"/>
      <c r="J51" s="710"/>
      <c r="K51" s="710"/>
      <c r="L51" s="710"/>
    </row>
    <row r="52" spans="3:12" s="2" customFormat="1" ht="20.100000000000001" customHeight="1" x14ac:dyDescent="0.25">
      <c r="C52" s="1113" t="s">
        <v>3328</v>
      </c>
      <c r="D52" s="1114"/>
      <c r="E52" s="1115"/>
      <c r="F52" s="1124">
        <v>0</v>
      </c>
      <c r="G52" s="1125"/>
      <c r="H52" s="3"/>
      <c r="I52" s="3"/>
      <c r="J52" s="710"/>
      <c r="K52" s="710"/>
      <c r="L52" s="710"/>
    </row>
    <row r="53" spans="3:12" s="2" customFormat="1" x14ac:dyDescent="0.25">
      <c r="C53" s="710"/>
      <c r="D53" s="710"/>
      <c r="E53" s="710"/>
      <c r="F53" s="710"/>
      <c r="G53" s="710"/>
      <c r="H53" s="710"/>
      <c r="I53" s="710"/>
      <c r="J53" s="710"/>
      <c r="K53" s="710"/>
      <c r="L53" s="710"/>
    </row>
    <row r="54" spans="3:12" s="2" customFormat="1" ht="17.25" x14ac:dyDescent="0.3">
      <c r="C54" s="53" t="s">
        <v>2816</v>
      </c>
      <c r="D54" s="15"/>
      <c r="E54" s="15"/>
      <c r="F54" s="15"/>
      <c r="G54" s="15"/>
      <c r="H54" s="15"/>
      <c r="I54" s="15"/>
      <c r="J54" s="15"/>
      <c r="K54" s="15"/>
      <c r="L54" s="15"/>
    </row>
    <row r="55" spans="3:12" s="2" customFormat="1" ht="16.5" x14ac:dyDescent="0.3">
      <c r="C55" s="15"/>
      <c r="D55" s="15"/>
      <c r="E55" s="15"/>
      <c r="F55" s="15"/>
      <c r="G55" s="15"/>
      <c r="H55" s="15"/>
      <c r="I55" s="15"/>
      <c r="J55" s="15"/>
      <c r="K55" s="15"/>
      <c r="L55" s="15"/>
    </row>
    <row r="56" spans="3:12" s="2" customFormat="1" ht="20.25" customHeight="1" x14ac:dyDescent="0.25">
      <c r="C56" s="1009" t="s">
        <v>16</v>
      </c>
      <c r="D56" s="1010"/>
      <c r="E56" s="1010"/>
      <c r="F56" s="1010"/>
      <c r="G56" s="1010"/>
      <c r="H56" s="1010"/>
      <c r="I56" s="1010"/>
      <c r="J56" s="1010"/>
      <c r="K56" s="1010"/>
      <c r="L56" s="661"/>
    </row>
    <row r="57" spans="3:12" s="2" customFormat="1" x14ac:dyDescent="0.25">
      <c r="C57" s="710"/>
      <c r="D57" s="710"/>
      <c r="E57" s="710"/>
      <c r="F57" s="710"/>
      <c r="G57" s="710"/>
      <c r="H57" s="710"/>
      <c r="I57" s="710"/>
      <c r="J57" s="710"/>
      <c r="K57" s="710"/>
      <c r="L57" s="710"/>
    </row>
    <row r="58" spans="3:12" ht="17.25" x14ac:dyDescent="0.3">
      <c r="C58" s="179" t="s">
        <v>3024</v>
      </c>
      <c r="D58" s="180"/>
      <c r="E58" s="180"/>
      <c r="F58" s="180"/>
      <c r="G58" s="181"/>
      <c r="H58" s="180"/>
      <c r="I58" s="182"/>
      <c r="J58" s="182"/>
      <c r="K58" s="182"/>
      <c r="L58" s="182"/>
    </row>
    <row r="59" spans="3:12" ht="16.5" x14ac:dyDescent="0.3">
      <c r="C59" s="15"/>
      <c r="D59" s="15"/>
      <c r="E59" s="15"/>
      <c r="F59" s="15"/>
      <c r="G59" s="15"/>
      <c r="H59" s="15"/>
      <c r="I59" s="15"/>
      <c r="J59" s="15"/>
      <c r="K59" s="15"/>
      <c r="L59" s="15"/>
    </row>
    <row r="60" spans="3:12" ht="127.5" customHeight="1" x14ac:dyDescent="0.25">
      <c r="C60" s="1044" t="s">
        <v>3333</v>
      </c>
      <c r="D60" s="1045"/>
      <c r="E60" s="1045"/>
      <c r="F60" s="1045"/>
      <c r="G60" s="1045"/>
      <c r="H60" s="1045"/>
      <c r="I60" s="1045"/>
      <c r="J60" s="1045"/>
      <c r="K60" s="1045"/>
      <c r="L60" s="657"/>
    </row>
    <row r="61" spans="3:12" ht="16.5" x14ac:dyDescent="0.3">
      <c r="C61" s="15"/>
      <c r="D61" s="15"/>
      <c r="E61" s="15"/>
      <c r="F61" s="15"/>
      <c r="G61" s="15"/>
      <c r="H61" s="15"/>
      <c r="I61" s="15"/>
      <c r="J61" s="15"/>
      <c r="K61" s="15"/>
      <c r="L61" s="15"/>
    </row>
    <row r="62" spans="3:12" ht="17.25" x14ac:dyDescent="0.3">
      <c r="C62" s="183" t="s">
        <v>2795</v>
      </c>
      <c r="D62" s="15"/>
      <c r="E62" s="15"/>
      <c r="F62" s="15"/>
      <c r="G62" s="15"/>
      <c r="H62" s="15"/>
      <c r="I62" s="15"/>
      <c r="J62" s="15"/>
      <c r="K62" s="15"/>
      <c r="L62" s="15"/>
    </row>
    <row r="64" spans="3:12" s="15" customFormat="1" ht="9.9499999999999993" customHeight="1" x14ac:dyDescent="0.3">
      <c r="C64" s="1103" t="s">
        <v>2830</v>
      </c>
      <c r="D64" s="1104"/>
      <c r="E64" s="1104"/>
      <c r="F64" s="1104"/>
      <c r="G64" s="1104"/>
      <c r="H64" s="1104"/>
      <c r="I64" s="1105"/>
      <c r="J64" s="189"/>
      <c r="K64" s="190"/>
      <c r="L64" s="190"/>
    </row>
    <row r="65" spans="3:12" s="15" customFormat="1" ht="9.9499999999999993" customHeight="1" x14ac:dyDescent="0.3">
      <c r="C65" s="1106"/>
      <c r="D65" s="1107"/>
      <c r="E65" s="1107"/>
      <c r="F65" s="1107"/>
      <c r="G65" s="1107"/>
      <c r="H65" s="1107"/>
      <c r="I65" s="1108"/>
      <c r="J65" s="658"/>
      <c r="K65" s="70"/>
      <c r="L65" s="70"/>
    </row>
    <row r="66" spans="3:12" s="15" customFormat="1" ht="20.100000000000001" customHeight="1" x14ac:dyDescent="0.3">
      <c r="C66" s="1109" t="s">
        <v>1316</v>
      </c>
      <c r="D66" s="1110"/>
      <c r="E66" s="67" t="s">
        <v>1770</v>
      </c>
      <c r="F66" s="67" t="s">
        <v>1771</v>
      </c>
      <c r="G66" s="67" t="s">
        <v>2010</v>
      </c>
      <c r="H66" s="67" t="s">
        <v>2011</v>
      </c>
      <c r="I66" s="67" t="s">
        <v>2012</v>
      </c>
      <c r="J66" s="70"/>
      <c r="K66" s="70"/>
      <c r="L66" s="70"/>
    </row>
    <row r="67" spans="3:12" s="15" customFormat="1" ht="20.100000000000001" customHeight="1" x14ac:dyDescent="0.3">
      <c r="C67" s="1111" t="s">
        <v>3334</v>
      </c>
      <c r="D67" s="1112"/>
      <c r="E67" s="659" t="s">
        <v>1634</v>
      </c>
      <c r="F67" s="660" t="s">
        <v>1635</v>
      </c>
      <c r="G67" s="660" t="s">
        <v>1636</v>
      </c>
      <c r="H67" s="660" t="s">
        <v>1637</v>
      </c>
      <c r="I67" s="191" t="s">
        <v>1639</v>
      </c>
      <c r="J67" s="70"/>
      <c r="K67" s="70"/>
      <c r="L67" s="70"/>
    </row>
    <row r="68" spans="3:12" s="15" customFormat="1" ht="24.95" customHeight="1" x14ac:dyDescent="0.3">
      <c r="C68" s="298">
        <v>1</v>
      </c>
      <c r="D68" s="176" t="s">
        <v>1634</v>
      </c>
      <c r="E68" s="299" t="s">
        <v>2832</v>
      </c>
      <c r="F68" s="192"/>
      <c r="G68" s="192"/>
      <c r="H68" s="192"/>
      <c r="I68" s="193"/>
      <c r="J68" s="70"/>
      <c r="K68" s="70"/>
      <c r="L68" s="70"/>
    </row>
    <row r="69" spans="3:12" s="15" customFormat="1" ht="24.95" customHeight="1" x14ac:dyDescent="0.3">
      <c r="C69" s="298">
        <v>2</v>
      </c>
      <c r="D69" s="176" t="s">
        <v>1635</v>
      </c>
      <c r="E69" s="192"/>
      <c r="F69" s="299" t="s">
        <v>2833</v>
      </c>
      <c r="G69" s="192"/>
      <c r="H69" s="192"/>
      <c r="I69" s="193"/>
      <c r="J69" s="70"/>
      <c r="K69" s="70"/>
      <c r="L69" s="70"/>
    </row>
    <row r="70" spans="3:12" s="15" customFormat="1" ht="24.95" customHeight="1" x14ac:dyDescent="0.3">
      <c r="C70" s="298">
        <v>3</v>
      </c>
      <c r="D70" s="176" t="s">
        <v>1636</v>
      </c>
      <c r="E70" s="192"/>
      <c r="F70" s="192"/>
      <c r="G70" s="299" t="s">
        <v>2834</v>
      </c>
      <c r="H70" s="192"/>
      <c r="I70" s="193"/>
      <c r="J70" s="70"/>
      <c r="K70" s="70"/>
      <c r="L70" s="70"/>
    </row>
    <row r="71" spans="3:12" s="15" customFormat="1" ht="24.95" customHeight="1" x14ac:dyDescent="0.3">
      <c r="C71" s="298">
        <v>4</v>
      </c>
      <c r="D71" s="176" t="s">
        <v>1637</v>
      </c>
      <c r="E71" s="192"/>
      <c r="F71" s="192"/>
      <c r="G71" s="192"/>
      <c r="H71" s="299" t="s">
        <v>2835</v>
      </c>
      <c r="I71" s="193"/>
      <c r="J71" s="70"/>
      <c r="K71" s="70"/>
      <c r="L71" s="70"/>
    </row>
    <row r="72" spans="3:12" s="15" customFormat="1" ht="24.95" customHeight="1" x14ac:dyDescent="0.3">
      <c r="C72" s="298">
        <v>5</v>
      </c>
      <c r="D72" s="176" t="s">
        <v>1639</v>
      </c>
      <c r="E72" s="192"/>
      <c r="F72" s="192"/>
      <c r="G72" s="192"/>
      <c r="H72" s="192"/>
      <c r="I72" s="299" t="s">
        <v>2836</v>
      </c>
      <c r="J72" s="194"/>
      <c r="K72" s="194"/>
      <c r="L72" s="194"/>
    </row>
    <row r="73" spans="3:12" s="2" customFormat="1" x14ac:dyDescent="0.25">
      <c r="C73" s="3"/>
      <c r="D73" s="3"/>
      <c r="E73" s="3"/>
      <c r="F73" s="3"/>
      <c r="G73" s="3"/>
      <c r="H73" s="3"/>
      <c r="I73" s="3"/>
      <c r="J73" s="710"/>
      <c r="K73" s="710"/>
      <c r="L73" s="710"/>
    </row>
    <row r="74" spans="3:12" s="2" customFormat="1" ht="20.100000000000001" customHeight="1" x14ac:dyDescent="0.25">
      <c r="C74" s="1113" t="s">
        <v>3331</v>
      </c>
      <c r="D74" s="1114"/>
      <c r="E74" s="1115"/>
      <c r="F74" s="1116" t="s">
        <v>3335</v>
      </c>
      <c r="G74" s="1117"/>
      <c r="H74" s="3"/>
      <c r="I74" s="3"/>
      <c r="J74" s="710"/>
      <c r="K74" s="710"/>
      <c r="L74" s="710"/>
    </row>
    <row r="75" spans="3:12" s="2" customFormat="1" ht="20.100000000000001" customHeight="1" x14ac:dyDescent="0.25">
      <c r="C75" s="1113" t="s">
        <v>3336</v>
      </c>
      <c r="D75" s="1114"/>
      <c r="E75" s="1115"/>
      <c r="F75" s="1118">
        <v>0</v>
      </c>
      <c r="G75" s="1118"/>
      <c r="H75" s="3"/>
      <c r="I75" s="3"/>
      <c r="J75" s="710"/>
      <c r="K75" s="710"/>
      <c r="L75" s="710"/>
    </row>
    <row r="76" spans="3:12" s="2" customFormat="1" ht="20.100000000000001" customHeight="1" x14ac:dyDescent="0.25">
      <c r="C76" s="1113" t="s">
        <v>3328</v>
      </c>
      <c r="D76" s="1114"/>
      <c r="E76" s="1115"/>
      <c r="F76" s="1118">
        <v>0</v>
      </c>
      <c r="G76" s="1118"/>
      <c r="H76" s="3"/>
      <c r="I76" s="3"/>
      <c r="J76" s="710"/>
      <c r="K76" s="710"/>
      <c r="L76" s="710"/>
    </row>
    <row r="77" spans="3:12" s="2" customFormat="1" x14ac:dyDescent="0.25">
      <c r="C77" s="710"/>
      <c r="D77" s="710"/>
      <c r="E77" s="710"/>
      <c r="F77" s="710"/>
      <c r="G77" s="710"/>
      <c r="H77" s="710"/>
      <c r="I77" s="710"/>
      <c r="J77" s="710"/>
      <c r="K77" s="710"/>
      <c r="L77" s="710"/>
    </row>
    <row r="78" spans="3:12" s="2" customFormat="1" ht="17.25" x14ac:dyDescent="0.3">
      <c r="C78" s="53" t="s">
        <v>2816</v>
      </c>
      <c r="D78" s="15"/>
      <c r="E78" s="15"/>
      <c r="F78" s="15"/>
      <c r="G78" s="15"/>
      <c r="H78" s="15"/>
      <c r="I78" s="15"/>
      <c r="J78" s="15"/>
      <c r="K78" s="15"/>
      <c r="L78" s="15"/>
    </row>
    <row r="79" spans="3:12" s="2" customFormat="1" ht="16.5" x14ac:dyDescent="0.3">
      <c r="C79" s="15"/>
      <c r="D79" s="15"/>
      <c r="E79" s="15"/>
      <c r="F79" s="15"/>
      <c r="G79" s="15"/>
      <c r="H79" s="15"/>
      <c r="I79" s="15"/>
      <c r="J79" s="15"/>
      <c r="K79" s="15"/>
      <c r="L79" s="15"/>
    </row>
    <row r="80" spans="3:12" s="2" customFormat="1" ht="18" customHeight="1" x14ac:dyDescent="0.25">
      <c r="C80" s="1009" t="s">
        <v>16</v>
      </c>
      <c r="D80" s="1010"/>
      <c r="E80" s="1010"/>
      <c r="F80" s="1010"/>
      <c r="G80" s="1010"/>
      <c r="H80" s="1010"/>
      <c r="I80" s="1010"/>
      <c r="J80" s="1010"/>
      <c r="K80" s="1010"/>
      <c r="L80" s="661"/>
    </row>
    <row r="81" spans="3:12" s="2" customFormat="1" x14ac:dyDescent="0.25">
      <c r="C81" s="710"/>
      <c r="D81" s="710"/>
      <c r="E81" s="710"/>
      <c r="F81" s="710"/>
      <c r="G81" s="710"/>
      <c r="H81" s="710"/>
      <c r="I81" s="710"/>
      <c r="J81" s="710"/>
      <c r="K81" s="710"/>
      <c r="L81" s="710"/>
    </row>
    <row r="82" spans="3:12" ht="18.75" customHeight="1" x14ac:dyDescent="0.3">
      <c r="C82" s="312"/>
      <c r="D82" s="173"/>
      <c r="E82" s="173"/>
      <c r="F82" s="173"/>
      <c r="G82" s="174"/>
      <c r="H82" s="173"/>
      <c r="I82" s="76"/>
      <c r="J82" s="76"/>
      <c r="K82" s="76"/>
      <c r="L82" s="76"/>
    </row>
    <row r="83" spans="3:12" ht="17.25" x14ac:dyDescent="0.3">
      <c r="C83" s="179" t="s">
        <v>3053</v>
      </c>
      <c r="D83" s="180"/>
      <c r="E83" s="180"/>
      <c r="F83" s="180"/>
      <c r="G83" s="181"/>
      <c r="H83" s="180"/>
      <c r="I83" s="182"/>
      <c r="J83" s="182"/>
      <c r="K83" s="182"/>
      <c r="L83" s="182"/>
    </row>
    <row r="84" spans="3:12" ht="16.5" x14ac:dyDescent="0.3">
      <c r="C84" s="15"/>
      <c r="D84" s="15"/>
      <c r="E84" s="15"/>
      <c r="F84" s="15"/>
      <c r="G84" s="15"/>
      <c r="H84" s="15"/>
      <c r="I84" s="15"/>
      <c r="J84" s="15"/>
      <c r="K84" s="15"/>
      <c r="L84" s="15"/>
    </row>
    <row r="85" spans="3:12" ht="57.75" customHeight="1" x14ac:dyDescent="0.25">
      <c r="C85" s="1044" t="s">
        <v>3337</v>
      </c>
      <c r="D85" s="1045"/>
      <c r="E85" s="1045"/>
      <c r="F85" s="1045"/>
      <c r="G85" s="1045"/>
      <c r="H85" s="1045"/>
      <c r="I85" s="1045"/>
      <c r="J85" s="1045"/>
      <c r="K85" s="1045"/>
      <c r="L85" s="657"/>
    </row>
    <row r="86" spans="3:12" s="2" customFormat="1" ht="24.75" customHeight="1" x14ac:dyDescent="0.25">
      <c r="C86" s="195"/>
      <c r="D86" s="195"/>
      <c r="E86" s="195"/>
      <c r="F86" s="195"/>
      <c r="G86" s="195"/>
      <c r="H86" s="195"/>
      <c r="I86" s="195"/>
      <c r="J86" s="195"/>
      <c r="K86" s="195"/>
      <c r="L86" s="195"/>
    </row>
    <row r="87" spans="3:12" ht="9.75" customHeight="1" x14ac:dyDescent="0.3">
      <c r="C87" s="15"/>
      <c r="D87" s="15"/>
      <c r="E87" s="15"/>
      <c r="F87" s="15"/>
      <c r="G87" s="15"/>
      <c r="H87" s="15"/>
      <c r="I87" s="15"/>
      <c r="J87" s="15"/>
      <c r="K87" s="15"/>
      <c r="L87" s="15"/>
    </row>
    <row r="88" spans="3:12" ht="17.25" x14ac:dyDescent="0.3">
      <c r="C88" s="183" t="s">
        <v>2795</v>
      </c>
      <c r="D88" s="15"/>
      <c r="E88" s="15"/>
      <c r="F88" s="15"/>
      <c r="G88" s="15"/>
      <c r="H88" s="15"/>
      <c r="I88" s="15"/>
      <c r="J88" s="15"/>
      <c r="K88" s="15"/>
      <c r="L88" s="15"/>
    </row>
    <row r="90" spans="3:12" s="15" customFormat="1" ht="9.9499999999999993" customHeight="1" x14ac:dyDescent="0.3">
      <c r="C90" s="1103" t="s">
        <v>2830</v>
      </c>
      <c r="D90" s="1104"/>
      <c r="E90" s="1104"/>
      <c r="F90" s="1104"/>
      <c r="G90" s="1104"/>
      <c r="H90" s="1104"/>
      <c r="I90" s="1105"/>
      <c r="J90" s="189"/>
      <c r="K90" s="190"/>
      <c r="L90" s="190"/>
    </row>
    <row r="91" spans="3:12" s="15" customFormat="1" ht="9.9499999999999993" customHeight="1" x14ac:dyDescent="0.3">
      <c r="C91" s="1106"/>
      <c r="D91" s="1107"/>
      <c r="E91" s="1107"/>
      <c r="F91" s="1107"/>
      <c r="G91" s="1107"/>
      <c r="H91" s="1107"/>
      <c r="I91" s="1108"/>
      <c r="J91" s="658"/>
      <c r="K91" s="70"/>
      <c r="L91" s="70"/>
    </row>
    <row r="92" spans="3:12" s="15" customFormat="1" ht="20.100000000000001" customHeight="1" x14ac:dyDescent="0.3">
      <c r="C92" s="1109" t="s">
        <v>1316</v>
      </c>
      <c r="D92" s="1110"/>
      <c r="E92" s="67" t="s">
        <v>2013</v>
      </c>
      <c r="F92" s="67" t="s">
        <v>2014</v>
      </c>
      <c r="G92" s="67" t="s">
        <v>2838</v>
      </c>
      <c r="H92" s="67" t="s">
        <v>2839</v>
      </c>
      <c r="I92" s="67" t="s">
        <v>2841</v>
      </c>
      <c r="J92" s="70"/>
      <c r="K92" s="70"/>
      <c r="L92" s="70"/>
    </row>
    <row r="93" spans="3:12" s="15" customFormat="1" ht="20.100000000000001" customHeight="1" x14ac:dyDescent="0.3">
      <c r="C93" s="1111" t="s">
        <v>1351</v>
      </c>
      <c r="D93" s="1112"/>
      <c r="E93" s="659" t="s">
        <v>1634</v>
      </c>
      <c r="F93" s="660" t="s">
        <v>1635</v>
      </c>
      <c r="G93" s="660" t="s">
        <v>1636</v>
      </c>
      <c r="H93" s="660" t="s">
        <v>1637</v>
      </c>
      <c r="I93" s="191" t="s">
        <v>1639</v>
      </c>
      <c r="J93" s="70"/>
      <c r="K93" s="70"/>
      <c r="L93" s="70"/>
    </row>
    <row r="94" spans="3:12" s="15" customFormat="1" ht="24.95" customHeight="1" x14ac:dyDescent="0.3">
      <c r="C94" s="298">
        <v>1</v>
      </c>
      <c r="D94" s="176" t="s">
        <v>1634</v>
      </c>
      <c r="E94" s="299" t="s">
        <v>2832</v>
      </c>
      <c r="F94" s="192"/>
      <c r="G94" s="192"/>
      <c r="H94" s="192"/>
      <c r="I94" s="193"/>
      <c r="J94" s="70"/>
      <c r="K94" s="70"/>
      <c r="L94" s="70"/>
    </row>
    <row r="95" spans="3:12" s="15" customFormat="1" ht="24.95" customHeight="1" x14ac:dyDescent="0.3">
      <c r="C95" s="298">
        <v>2</v>
      </c>
      <c r="D95" s="176" t="s">
        <v>1635</v>
      </c>
      <c r="E95" s="192"/>
      <c r="F95" s="299" t="s">
        <v>2833</v>
      </c>
      <c r="G95" s="192"/>
      <c r="H95" s="192"/>
      <c r="I95" s="193"/>
      <c r="J95" s="70"/>
      <c r="K95" s="70"/>
      <c r="L95" s="70"/>
    </row>
    <row r="96" spans="3:12" s="15" customFormat="1" ht="24.95" customHeight="1" x14ac:dyDescent="0.3">
      <c r="C96" s="298">
        <v>3</v>
      </c>
      <c r="D96" s="176" t="s">
        <v>1636</v>
      </c>
      <c r="E96" s="192"/>
      <c r="F96" s="192"/>
      <c r="G96" s="299" t="s">
        <v>2834</v>
      </c>
      <c r="H96" s="192"/>
      <c r="I96" s="193"/>
      <c r="J96" s="70"/>
      <c r="K96" s="70"/>
      <c r="L96" s="70"/>
    </row>
    <row r="97" spans="3:12" s="15" customFormat="1" ht="24.95" customHeight="1" x14ac:dyDescent="0.3">
      <c r="C97" s="298">
        <v>4</v>
      </c>
      <c r="D97" s="176" t="s">
        <v>1637</v>
      </c>
      <c r="E97" s="192"/>
      <c r="F97" s="192"/>
      <c r="G97" s="192"/>
      <c r="H97" s="299" t="s">
        <v>2835</v>
      </c>
      <c r="I97" s="193"/>
      <c r="J97" s="70"/>
      <c r="K97" s="70"/>
      <c r="L97" s="70"/>
    </row>
    <row r="98" spans="3:12" s="15" customFormat="1" ht="24.95" customHeight="1" x14ac:dyDescent="0.3">
      <c r="C98" s="298">
        <v>5</v>
      </c>
      <c r="D98" s="176" t="s">
        <v>1639</v>
      </c>
      <c r="E98" s="192"/>
      <c r="F98" s="192"/>
      <c r="G98" s="192"/>
      <c r="H98" s="192"/>
      <c r="I98" s="299" t="s">
        <v>2836</v>
      </c>
      <c r="J98" s="194"/>
      <c r="K98" s="194"/>
      <c r="L98" s="194"/>
    </row>
    <row r="99" spans="3:12" s="2" customFormat="1" x14ac:dyDescent="0.25">
      <c r="C99" s="3"/>
      <c r="D99" s="3"/>
      <c r="E99" s="3"/>
      <c r="F99" s="3"/>
      <c r="G99" s="3"/>
      <c r="H99" s="3"/>
      <c r="I99" s="3"/>
      <c r="J99" s="710"/>
      <c r="K99" s="710"/>
      <c r="L99" s="710"/>
    </row>
    <row r="100" spans="3:12" s="2" customFormat="1" ht="20.100000000000001" customHeight="1" x14ac:dyDescent="0.25">
      <c r="C100" s="1113" t="s">
        <v>3331</v>
      </c>
      <c r="D100" s="1114"/>
      <c r="E100" s="1115"/>
      <c r="F100" s="1116" t="s">
        <v>3335</v>
      </c>
      <c r="G100" s="1117"/>
      <c r="H100" s="3"/>
      <c r="I100" s="3"/>
      <c r="J100" s="710"/>
      <c r="K100" s="710"/>
      <c r="L100" s="710"/>
    </row>
    <row r="101" spans="3:12" s="2" customFormat="1" ht="20.100000000000001" customHeight="1" x14ac:dyDescent="0.25">
      <c r="C101" s="1113" t="s">
        <v>3338</v>
      </c>
      <c r="D101" s="1114"/>
      <c r="E101" s="1115"/>
      <c r="F101" s="1118">
        <v>0</v>
      </c>
      <c r="G101" s="1118"/>
      <c r="H101" s="3"/>
      <c r="I101" s="3"/>
      <c r="J101" s="710"/>
      <c r="K101" s="710"/>
      <c r="L101" s="710"/>
    </row>
    <row r="102" spans="3:12" s="2" customFormat="1" ht="20.100000000000001" customHeight="1" x14ac:dyDescent="0.25">
      <c r="C102" s="1113" t="s">
        <v>3328</v>
      </c>
      <c r="D102" s="1114"/>
      <c r="E102" s="1115"/>
      <c r="F102" s="1118">
        <v>0</v>
      </c>
      <c r="G102" s="1118"/>
      <c r="H102" s="3"/>
      <c r="I102" s="3"/>
      <c r="J102" s="710"/>
      <c r="K102" s="710"/>
      <c r="L102" s="710"/>
    </row>
    <row r="103" spans="3:12" s="2" customFormat="1" ht="20.100000000000001" customHeight="1" x14ac:dyDescent="0.25">
      <c r="C103" s="207"/>
      <c r="D103" s="207"/>
      <c r="E103" s="207"/>
      <c r="F103" s="208"/>
      <c r="G103" s="208"/>
      <c r="H103" s="3"/>
      <c r="I103" s="3"/>
      <c r="J103" s="710"/>
      <c r="K103" s="710"/>
      <c r="L103" s="710"/>
    </row>
    <row r="104" spans="3:12" s="2" customFormat="1" x14ac:dyDescent="0.25">
      <c r="C104" s="710"/>
      <c r="D104" s="710"/>
      <c r="E104" s="710"/>
      <c r="F104" s="710"/>
      <c r="G104" s="710"/>
      <c r="H104" s="710"/>
      <c r="I104" s="710"/>
      <c r="J104" s="710"/>
      <c r="K104" s="710"/>
      <c r="L104" s="710"/>
    </row>
    <row r="105" spans="3:12" s="2" customFormat="1" ht="17.25" x14ac:dyDescent="0.3">
      <c r="C105" s="53" t="s">
        <v>2816</v>
      </c>
      <c r="D105" s="15"/>
      <c r="E105" s="15"/>
      <c r="F105" s="15"/>
      <c r="G105" s="15"/>
      <c r="H105" s="15"/>
      <c r="I105" s="15"/>
      <c r="J105" s="15"/>
      <c r="K105" s="15"/>
      <c r="L105" s="15"/>
    </row>
    <row r="106" spans="3:12" s="2" customFormat="1" ht="16.5" x14ac:dyDescent="0.3">
      <c r="C106" s="15"/>
      <c r="D106" s="15"/>
      <c r="E106" s="15"/>
      <c r="F106" s="15"/>
      <c r="G106" s="15"/>
      <c r="H106" s="15"/>
      <c r="I106" s="15"/>
      <c r="J106" s="15"/>
      <c r="K106" s="15"/>
      <c r="L106" s="15"/>
    </row>
    <row r="107" spans="3:12" s="2" customFormat="1" ht="18" customHeight="1" x14ac:dyDescent="0.25">
      <c r="C107" s="1009" t="s">
        <v>16</v>
      </c>
      <c r="D107" s="1010"/>
      <c r="E107" s="1010"/>
      <c r="F107" s="1010"/>
      <c r="G107" s="1010"/>
      <c r="H107" s="1010"/>
      <c r="I107" s="1010"/>
      <c r="J107" s="1010"/>
      <c r="K107" s="1010"/>
      <c r="L107" s="661"/>
    </row>
    <row r="108" spans="3:12" s="2" customFormat="1" x14ac:dyDescent="0.25">
      <c r="C108" s="209"/>
      <c r="D108" s="209"/>
      <c r="E108" s="209"/>
      <c r="F108" s="209"/>
      <c r="G108" s="209"/>
      <c r="H108" s="209"/>
      <c r="I108" s="209"/>
      <c r="J108" s="209"/>
      <c r="K108" s="209"/>
      <c r="L108" s="210"/>
    </row>
    <row r="110" spans="3:12" s="2" customFormat="1" ht="17.25" x14ac:dyDescent="0.3">
      <c r="C110" s="179" t="s">
        <v>3339</v>
      </c>
      <c r="D110" s="180"/>
      <c r="E110" s="180"/>
      <c r="F110" s="180"/>
      <c r="G110" s="181"/>
      <c r="H110" s="180"/>
      <c r="I110" s="182"/>
      <c r="J110" s="182"/>
      <c r="K110" s="182"/>
      <c r="L110" s="182"/>
    </row>
    <row r="111" spans="3:12" s="2" customFormat="1" ht="16.5" x14ac:dyDescent="0.3">
      <c r="C111" s="15"/>
      <c r="D111" s="15"/>
      <c r="E111" s="15"/>
      <c r="F111" s="15"/>
      <c r="G111" s="15"/>
      <c r="H111" s="15"/>
      <c r="I111" s="15"/>
      <c r="J111" s="15"/>
      <c r="K111" s="15"/>
      <c r="L111" s="15"/>
    </row>
    <row r="112" spans="3:12" s="211" customFormat="1" ht="322.5" customHeight="1" x14ac:dyDescent="0.2">
      <c r="C112" s="996" t="s">
        <v>3340</v>
      </c>
      <c r="D112" s="997"/>
      <c r="E112" s="997"/>
      <c r="F112" s="997"/>
      <c r="G112" s="997"/>
      <c r="H112" s="997"/>
      <c r="I112" s="997"/>
      <c r="J112" s="997"/>
      <c r="K112" s="1094"/>
      <c r="L112" s="222"/>
    </row>
    <row r="113" spans="2:12" s="2" customFormat="1" ht="16.5" x14ac:dyDescent="0.3">
      <c r="B113" s="710"/>
      <c r="C113" s="15"/>
      <c r="D113" s="15"/>
      <c r="E113" s="15"/>
      <c r="F113" s="15"/>
      <c r="G113" s="15"/>
      <c r="H113" s="15"/>
      <c r="I113" s="15"/>
      <c r="J113" s="15"/>
      <c r="K113" s="15"/>
      <c r="L113" s="15"/>
    </row>
    <row r="114" spans="2:12" s="2" customFormat="1" ht="17.25" x14ac:dyDescent="0.3">
      <c r="B114" s="710"/>
      <c r="C114" s="183" t="s">
        <v>2795</v>
      </c>
      <c r="D114" s="15"/>
      <c r="E114" s="15"/>
      <c r="F114" s="15"/>
      <c r="G114" s="15"/>
      <c r="H114" s="15"/>
      <c r="I114" s="15"/>
      <c r="J114" s="15"/>
      <c r="K114" s="15"/>
      <c r="L114" s="15"/>
    </row>
    <row r="115" spans="2:12" x14ac:dyDescent="0.25">
      <c r="B115" s="710"/>
      <c r="C115" s="710"/>
      <c r="D115" s="710"/>
      <c r="E115" s="67" t="s">
        <v>2842</v>
      </c>
      <c r="F115" s="67" t="s">
        <v>2843</v>
      </c>
      <c r="G115" s="67" t="s">
        <v>2844</v>
      </c>
      <c r="H115" s="67" t="s">
        <v>2845</v>
      </c>
      <c r="I115" s="67" t="s">
        <v>3341</v>
      </c>
      <c r="J115" s="710"/>
      <c r="K115" s="710"/>
      <c r="L115" s="710"/>
    </row>
    <row r="116" spans="2:12" ht="25.5" customHeight="1" x14ac:dyDescent="0.25">
      <c r="B116" s="710"/>
      <c r="C116" s="1131"/>
      <c r="D116" s="1132"/>
      <c r="E116" s="662" t="s">
        <v>3342</v>
      </c>
      <c r="F116" s="662" t="s">
        <v>1633</v>
      </c>
      <c r="G116" s="662" t="s">
        <v>3343</v>
      </c>
      <c r="H116" s="662" t="s">
        <v>3344</v>
      </c>
      <c r="I116" s="662" t="s">
        <v>3345</v>
      </c>
      <c r="J116" s="710"/>
      <c r="K116" s="710"/>
      <c r="L116" s="710"/>
    </row>
    <row r="117" spans="2:12" ht="35.25" customHeight="1" x14ac:dyDescent="0.25">
      <c r="B117" s="331">
        <v>1</v>
      </c>
      <c r="C117" s="1129" t="s">
        <v>3346</v>
      </c>
      <c r="D117" s="1130"/>
      <c r="E117" s="286">
        <v>0</v>
      </c>
      <c r="F117" s="388" t="s">
        <v>3347</v>
      </c>
      <c r="G117" s="388" t="s">
        <v>3348</v>
      </c>
      <c r="H117" s="286">
        <v>0</v>
      </c>
      <c r="I117" s="388" t="s">
        <v>3349</v>
      </c>
      <c r="J117" s="710"/>
      <c r="K117" s="710"/>
      <c r="L117" s="710"/>
    </row>
    <row r="118" spans="2:12" ht="26.25" customHeight="1" x14ac:dyDescent="0.25">
      <c r="B118" s="331">
        <v>2</v>
      </c>
      <c r="C118" s="1127" t="s">
        <v>3350</v>
      </c>
      <c r="D118" s="1128"/>
      <c r="E118" s="286">
        <v>0</v>
      </c>
      <c r="F118" s="388" t="s">
        <v>3351</v>
      </c>
      <c r="G118" s="286">
        <v>0</v>
      </c>
      <c r="H118" s="286">
        <v>0</v>
      </c>
      <c r="I118" s="388" t="s">
        <v>3352</v>
      </c>
      <c r="J118" s="710"/>
      <c r="K118" s="710"/>
      <c r="L118" s="710"/>
    </row>
    <row r="119" spans="2:12" ht="26.25" customHeight="1" x14ac:dyDescent="0.25">
      <c r="B119" s="331">
        <v>3</v>
      </c>
      <c r="C119" s="1127" t="s">
        <v>3353</v>
      </c>
      <c r="D119" s="1128"/>
      <c r="E119" s="286">
        <v>0</v>
      </c>
      <c r="F119" s="388" t="s">
        <v>3354</v>
      </c>
      <c r="G119" s="286">
        <v>0</v>
      </c>
      <c r="H119" s="286">
        <v>0</v>
      </c>
      <c r="I119" s="388" t="s">
        <v>3355</v>
      </c>
      <c r="J119" s="710"/>
      <c r="K119" s="710"/>
      <c r="L119" s="710"/>
    </row>
    <row r="120" spans="2:12" ht="26.25" customHeight="1" x14ac:dyDescent="0.25">
      <c r="B120" s="331">
        <v>4</v>
      </c>
      <c r="C120" s="1129" t="s">
        <v>3356</v>
      </c>
      <c r="D120" s="1130"/>
      <c r="E120" s="286">
        <v>0</v>
      </c>
      <c r="F120" s="286">
        <v>0</v>
      </c>
      <c r="G120" s="663"/>
      <c r="H120" s="663"/>
      <c r="I120" s="388" t="s">
        <v>3357</v>
      </c>
      <c r="J120" s="710"/>
      <c r="K120" s="710"/>
      <c r="L120" s="710"/>
    </row>
    <row r="121" spans="2:12" ht="26.25" customHeight="1" x14ac:dyDescent="0.25">
      <c r="B121" s="331">
        <v>5</v>
      </c>
      <c r="C121" s="1129" t="s">
        <v>3358</v>
      </c>
      <c r="D121" s="1130"/>
      <c r="E121" s="286">
        <v>0</v>
      </c>
      <c r="F121" s="388" t="s">
        <v>3359</v>
      </c>
      <c r="G121" s="663"/>
      <c r="H121" s="663"/>
      <c r="I121" s="388" t="s">
        <v>3360</v>
      </c>
      <c r="J121" s="710"/>
      <c r="K121" s="710"/>
      <c r="L121" s="710"/>
    </row>
    <row r="122" spans="2:12" ht="26.25" customHeight="1" x14ac:dyDescent="0.25">
      <c r="B122" s="331">
        <v>6</v>
      </c>
      <c r="C122" s="1129" t="s">
        <v>3361</v>
      </c>
      <c r="D122" s="1130"/>
      <c r="E122" s="286">
        <v>0</v>
      </c>
      <c r="F122" s="286">
        <v>0</v>
      </c>
      <c r="G122" s="663"/>
      <c r="H122" s="663"/>
      <c r="I122" s="388" t="s">
        <v>3362</v>
      </c>
      <c r="J122" s="710"/>
      <c r="K122" s="710"/>
      <c r="L122" s="710"/>
    </row>
    <row r="123" spans="2:12" ht="35.25" customHeight="1" x14ac:dyDescent="0.25">
      <c r="B123" s="331">
        <v>7</v>
      </c>
      <c r="C123" s="1129" t="s">
        <v>3363</v>
      </c>
      <c r="D123" s="1130"/>
      <c r="E123" s="388" t="s">
        <v>3364</v>
      </c>
      <c r="F123" s="388" t="s">
        <v>3365</v>
      </c>
      <c r="G123" s="388" t="s">
        <v>3366</v>
      </c>
      <c r="H123" s="663"/>
      <c r="I123" s="388" t="s">
        <v>3367</v>
      </c>
      <c r="J123" s="369"/>
      <c r="K123" s="710"/>
      <c r="L123" s="710"/>
    </row>
    <row r="126" spans="2:12" ht="17.25" x14ac:dyDescent="0.3">
      <c r="B126" s="710"/>
      <c r="C126" s="179" t="s">
        <v>3368</v>
      </c>
      <c r="D126" s="180"/>
      <c r="E126" s="180"/>
      <c r="F126" s="180"/>
      <c r="G126" s="181"/>
      <c r="H126" s="180"/>
      <c r="I126" s="182"/>
      <c r="J126" s="182"/>
      <c r="K126" s="182"/>
      <c r="L126" s="710"/>
    </row>
    <row r="127" spans="2:12" ht="16.5" x14ac:dyDescent="0.3">
      <c r="B127" s="710"/>
      <c r="C127" s="15"/>
      <c r="D127" s="15"/>
      <c r="E127" s="15"/>
      <c r="F127" s="15"/>
      <c r="G127" s="15"/>
      <c r="H127" s="15"/>
      <c r="I127" s="15"/>
      <c r="J127" s="15"/>
      <c r="K127" s="15"/>
      <c r="L127" s="710"/>
    </row>
    <row r="128" spans="2:12" ht="85.5" customHeight="1" x14ac:dyDescent="0.25">
      <c r="B128" s="710"/>
      <c r="C128" s="996" t="s">
        <v>3369</v>
      </c>
      <c r="D128" s="997"/>
      <c r="E128" s="997"/>
      <c r="F128" s="997"/>
      <c r="G128" s="997"/>
      <c r="H128" s="997"/>
      <c r="I128" s="997"/>
      <c r="J128" s="997"/>
      <c r="K128" s="1094"/>
      <c r="L128" s="710"/>
    </row>
    <row r="129" spans="2:11" ht="16.5" x14ac:dyDescent="0.3">
      <c r="B129" s="710"/>
      <c r="C129" s="15"/>
      <c r="D129" s="15"/>
      <c r="E129" s="15"/>
      <c r="F129" s="15"/>
      <c r="G129" s="15"/>
      <c r="H129" s="15"/>
      <c r="I129" s="15"/>
      <c r="J129" s="15"/>
      <c r="K129" s="15"/>
    </row>
    <row r="130" spans="2:11" ht="17.25" x14ac:dyDescent="0.3">
      <c r="B130" s="710"/>
      <c r="C130" s="183" t="s">
        <v>2795</v>
      </c>
      <c r="D130" s="15"/>
      <c r="E130" s="15"/>
      <c r="F130" s="15"/>
      <c r="G130" s="15"/>
      <c r="H130" s="15"/>
      <c r="I130" s="15"/>
      <c r="J130" s="15"/>
      <c r="K130" s="15"/>
    </row>
    <row r="131" spans="2:11" x14ac:dyDescent="0.25">
      <c r="B131" s="710"/>
      <c r="C131" s="710"/>
      <c r="D131" s="710"/>
      <c r="E131" s="67" t="s">
        <v>3370</v>
      </c>
      <c r="F131" s="67" t="s">
        <v>3371</v>
      </c>
      <c r="G131" s="67" t="s">
        <v>3372</v>
      </c>
      <c r="H131" s="67" t="s">
        <v>3373</v>
      </c>
      <c r="I131" s="710"/>
      <c r="J131" s="710"/>
      <c r="K131" s="710"/>
    </row>
    <row r="132" spans="2:11" ht="25.5" customHeight="1" x14ac:dyDescent="0.25">
      <c r="B132" s="710"/>
      <c r="C132" s="1131"/>
      <c r="D132" s="1132"/>
      <c r="E132" s="662" t="s">
        <v>1633</v>
      </c>
      <c r="F132" s="662" t="s">
        <v>3343</v>
      </c>
      <c r="G132" s="662" t="s">
        <v>3374</v>
      </c>
      <c r="H132" s="662" t="s">
        <v>3345</v>
      </c>
      <c r="I132" s="710"/>
      <c r="J132" s="710"/>
      <c r="K132" s="710"/>
    </row>
    <row r="133" spans="2:11" ht="25.5" customHeight="1" x14ac:dyDescent="0.25">
      <c r="B133" s="331">
        <v>1</v>
      </c>
      <c r="C133" s="1127" t="s">
        <v>3375</v>
      </c>
      <c r="D133" s="1128"/>
      <c r="E133" s="286">
        <v>0</v>
      </c>
      <c r="F133" s="286">
        <v>0</v>
      </c>
      <c r="G133" s="286">
        <v>0</v>
      </c>
      <c r="H133" s="286">
        <v>0</v>
      </c>
      <c r="I133" s="710"/>
      <c r="J133" s="710"/>
      <c r="K133" s="710"/>
    </row>
    <row r="134" spans="2:11" ht="25.5" customHeight="1" x14ac:dyDescent="0.25">
      <c r="B134" s="331">
        <v>2</v>
      </c>
      <c r="C134" s="1127" t="s">
        <v>3376</v>
      </c>
      <c r="D134" s="1128"/>
      <c r="E134" s="286">
        <v>0</v>
      </c>
      <c r="F134" s="286">
        <v>0</v>
      </c>
      <c r="G134" s="286">
        <v>0</v>
      </c>
      <c r="H134" s="286">
        <v>0</v>
      </c>
      <c r="I134" s="710"/>
      <c r="J134" s="710"/>
      <c r="K134" s="710"/>
    </row>
    <row r="135" spans="2:11" ht="25.5" customHeight="1" x14ac:dyDescent="0.25">
      <c r="B135" s="331">
        <v>3</v>
      </c>
      <c r="C135" s="1127" t="s">
        <v>3377</v>
      </c>
      <c r="D135" s="1128"/>
      <c r="E135" s="286">
        <v>0</v>
      </c>
      <c r="F135" s="286">
        <v>0</v>
      </c>
      <c r="G135" s="286">
        <v>0</v>
      </c>
      <c r="H135" s="286">
        <v>0</v>
      </c>
      <c r="I135" s="710"/>
      <c r="J135" s="710"/>
      <c r="K135" s="710"/>
    </row>
    <row r="137" spans="2:11" ht="17.25" x14ac:dyDescent="0.3">
      <c r="B137" s="710"/>
      <c r="C137" s="53" t="s">
        <v>2816</v>
      </c>
      <c r="D137" s="15"/>
      <c r="E137" s="15"/>
      <c r="F137" s="15"/>
      <c r="G137" s="15"/>
      <c r="H137" s="15"/>
      <c r="I137" s="15"/>
      <c r="J137" s="15"/>
      <c r="K137" s="15"/>
    </row>
    <row r="138" spans="2:11" ht="16.5" x14ac:dyDescent="0.3">
      <c r="B138" s="710"/>
      <c r="C138" s="15"/>
      <c r="D138" s="15"/>
      <c r="E138" s="15"/>
      <c r="F138" s="15"/>
      <c r="G138" s="15"/>
      <c r="H138" s="15"/>
      <c r="I138" s="15"/>
      <c r="J138" s="15"/>
      <c r="K138" s="15"/>
    </row>
  </sheetData>
  <sheetProtection formatColumns="0"/>
  <mergeCells count="58">
    <mergeCell ref="C93:D93"/>
    <mergeCell ref="C121:D121"/>
    <mergeCell ref="C122:D122"/>
    <mergeCell ref="C133:D133"/>
    <mergeCell ref="C134:D134"/>
    <mergeCell ref="C100:E100"/>
    <mergeCell ref="C128:K128"/>
    <mergeCell ref="C132:D132"/>
    <mergeCell ref="C107:K107"/>
    <mergeCell ref="F100:G100"/>
    <mergeCell ref="C135:D135"/>
    <mergeCell ref="C123:D123"/>
    <mergeCell ref="C117:D117"/>
    <mergeCell ref="C116:D116"/>
    <mergeCell ref="C112:K112"/>
    <mergeCell ref="C118:D118"/>
    <mergeCell ref="C119:D119"/>
    <mergeCell ref="C120:D120"/>
    <mergeCell ref="C30:K30"/>
    <mergeCell ref="C10:K10"/>
    <mergeCell ref="C14:I15"/>
    <mergeCell ref="C24:E24"/>
    <mergeCell ref="C25:E25"/>
    <mergeCell ref="C26:E26"/>
    <mergeCell ref="F24:G24"/>
    <mergeCell ref="F25:G25"/>
    <mergeCell ref="F26:G26"/>
    <mergeCell ref="C16:D16"/>
    <mergeCell ref="C17:D17"/>
    <mergeCell ref="C35:K35"/>
    <mergeCell ref="C101:E101"/>
    <mergeCell ref="F101:G101"/>
    <mergeCell ref="C102:E102"/>
    <mergeCell ref="F102:G102"/>
    <mergeCell ref="C80:K80"/>
    <mergeCell ref="C56:K56"/>
    <mergeCell ref="C39:I40"/>
    <mergeCell ref="C50:E50"/>
    <mergeCell ref="F50:G50"/>
    <mergeCell ref="C51:E51"/>
    <mergeCell ref="F51:G51"/>
    <mergeCell ref="C41:D41"/>
    <mergeCell ref="C42:D42"/>
    <mergeCell ref="C52:E52"/>
    <mergeCell ref="F52:G52"/>
    <mergeCell ref="C64:I65"/>
    <mergeCell ref="C60:K60"/>
    <mergeCell ref="C66:D66"/>
    <mergeCell ref="C67:D67"/>
    <mergeCell ref="C92:D92"/>
    <mergeCell ref="C90:I91"/>
    <mergeCell ref="C74:E74"/>
    <mergeCell ref="F74:G74"/>
    <mergeCell ref="C75:E75"/>
    <mergeCell ref="F75:G75"/>
    <mergeCell ref="C76:E76"/>
    <mergeCell ref="F76:G76"/>
    <mergeCell ref="C85:K85"/>
  </mergeCells>
  <conditionalFormatting sqref="E18">
    <cfRule type="expression" dxfId="345" priority="48">
      <formula>ISNUMBER(E18)</formula>
    </cfRule>
  </conditionalFormatting>
  <conditionalFormatting sqref="F19">
    <cfRule type="expression" dxfId="344" priority="47">
      <formula>ISNUMBER(F19)</formula>
    </cfRule>
  </conditionalFormatting>
  <conditionalFormatting sqref="G20">
    <cfRule type="expression" dxfId="343" priority="46">
      <formula>ISNUMBER(G20)</formula>
    </cfRule>
  </conditionalFormatting>
  <conditionalFormatting sqref="H21">
    <cfRule type="expression" dxfId="342" priority="45">
      <formula>ISNUMBER(H21)</formula>
    </cfRule>
  </conditionalFormatting>
  <conditionalFormatting sqref="I22">
    <cfRule type="expression" dxfId="341" priority="44">
      <formula>ISNUMBER(I22)</formula>
    </cfRule>
  </conditionalFormatting>
  <conditionalFormatting sqref="E43">
    <cfRule type="expression" dxfId="340" priority="43">
      <formula>ISNUMBER(E43)</formula>
    </cfRule>
  </conditionalFormatting>
  <conditionalFormatting sqref="F44">
    <cfRule type="expression" dxfId="339" priority="42">
      <formula>ISNUMBER(F44)</formula>
    </cfRule>
  </conditionalFormatting>
  <conditionalFormatting sqref="G45">
    <cfRule type="expression" dxfId="338" priority="41">
      <formula>ISNUMBER(G45)</formula>
    </cfRule>
  </conditionalFormatting>
  <conditionalFormatting sqref="H46">
    <cfRule type="expression" dxfId="337" priority="40">
      <formula>ISNUMBER(H46)</formula>
    </cfRule>
  </conditionalFormatting>
  <conditionalFormatting sqref="I47">
    <cfRule type="expression" dxfId="336" priority="39">
      <formula>ISNUMBER(I47)</formula>
    </cfRule>
  </conditionalFormatting>
  <conditionalFormatting sqref="E68">
    <cfRule type="expression" dxfId="335" priority="38">
      <formula>ISNUMBER(E68)</formula>
    </cfRule>
  </conditionalFormatting>
  <conditionalFormatting sqref="F69">
    <cfRule type="expression" dxfId="334" priority="37">
      <formula>ISNUMBER(F69)</formula>
    </cfRule>
  </conditionalFormatting>
  <conditionalFormatting sqref="G70">
    <cfRule type="expression" dxfId="333" priority="36">
      <formula>ISNUMBER(G70)</formula>
    </cfRule>
  </conditionalFormatting>
  <conditionalFormatting sqref="H71">
    <cfRule type="expression" dxfId="332" priority="35">
      <formula>ISNUMBER(H71)</formula>
    </cfRule>
  </conditionalFormatting>
  <conditionalFormatting sqref="I72">
    <cfRule type="expression" dxfId="331" priority="34">
      <formula>ISNUMBER(I72)</formula>
    </cfRule>
  </conditionalFormatting>
  <conditionalFormatting sqref="E94">
    <cfRule type="expression" dxfId="330" priority="33">
      <formula>ISNUMBER(E94)</formula>
    </cfRule>
  </conditionalFormatting>
  <conditionalFormatting sqref="F95">
    <cfRule type="expression" dxfId="329" priority="32">
      <formula>ISNUMBER(F95)</formula>
    </cfRule>
  </conditionalFormatting>
  <conditionalFormatting sqref="G96">
    <cfRule type="expression" dxfId="328" priority="31">
      <formula>ISNUMBER(G96)</formula>
    </cfRule>
  </conditionalFormatting>
  <conditionalFormatting sqref="H97">
    <cfRule type="expression" dxfId="327" priority="30">
      <formula>ISNUMBER(H97)</formula>
    </cfRule>
  </conditionalFormatting>
  <conditionalFormatting sqref="I98">
    <cfRule type="expression" dxfId="326" priority="29">
      <formula>ISNUMBER(I98)</formula>
    </cfRule>
  </conditionalFormatting>
  <conditionalFormatting sqref="E117:E122">
    <cfRule type="expression" dxfId="325" priority="6">
      <formula>ISNUMBER(E117)</formula>
    </cfRule>
  </conditionalFormatting>
  <conditionalFormatting sqref="F120">
    <cfRule type="expression" dxfId="324" priority="5">
      <formula>ISNUMBER(F120)</formula>
    </cfRule>
  </conditionalFormatting>
  <conditionalFormatting sqref="F122">
    <cfRule type="expression" dxfId="323" priority="4">
      <formula>ISNUMBER(F122)</formula>
    </cfRule>
  </conditionalFormatting>
  <conditionalFormatting sqref="G118:G119">
    <cfRule type="expression" dxfId="322" priority="3">
      <formula>ISNUMBER(G118)</formula>
    </cfRule>
  </conditionalFormatting>
  <conditionalFormatting sqref="H117:H119">
    <cfRule type="expression" dxfId="321" priority="2">
      <formula>ISNUMBER(H117)</formula>
    </cfRule>
  </conditionalFormatting>
  <conditionalFormatting sqref="E133:H135">
    <cfRule type="expression" dxfId="320" priority="1">
      <formula>ISNUMBER(E133)</formula>
    </cfRule>
  </conditionalFormatting>
  <pageMargins left="0.70866141732283472" right="0.70866141732283472" top="0.74803149606299213" bottom="0.74803149606299213" header="0.31496062992125984" footer="0.31496062992125984"/>
  <pageSetup paperSize="9" scale="63" fitToHeight="0" orientation="landscape" r:id="rId1"/>
  <headerFooter scaleWithDoc="0">
    <oddHeader>&amp;R&amp;F</oddHeader>
    <oddFooter>&amp;L&amp;D &amp;T&amp;RPage &amp;P of &amp;N&amp;C&amp;1#&amp;"Calibri"&amp;10&amp;K000000Classification: Confidential</oddFooter>
  </headerFooter>
  <rowBreaks count="5" manualBreakCount="5">
    <brk id="32" max="11" man="1"/>
    <brk id="57" max="11" man="1"/>
    <brk id="82" max="11" man="1"/>
    <brk id="109" max="11" man="1"/>
    <brk id="124"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tabColor rgb="FFFFFF00"/>
    <pageSetUpPr fitToPage="1"/>
  </sheetPr>
  <dimension ref="B1:J30"/>
  <sheetViews>
    <sheetView zoomScale="80" zoomScaleNormal="80" zoomScaleSheetLayoutView="40" workbookViewId="0">
      <pane ySplit="3" topLeftCell="A4" activePane="bottomLeft" state="frozen"/>
      <selection activeCell="C23" sqref="C23:M23"/>
      <selection pane="bottomLeft" activeCell="A4" sqref="A4"/>
    </sheetView>
  </sheetViews>
  <sheetFormatPr defaultColWidth="9.140625" defaultRowHeight="15" x14ac:dyDescent="0.25"/>
  <cols>
    <col min="1" max="1" width="13.42578125" style="279" customWidth="1"/>
    <col min="2" max="3" width="11.85546875" style="284" customWidth="1"/>
    <col min="4" max="5" width="28" style="280" customWidth="1"/>
    <col min="6" max="6" width="9.140625" style="280"/>
    <col min="7" max="8" width="44.28515625" style="280" customWidth="1"/>
    <col min="9" max="9" width="40.7109375" style="280" customWidth="1"/>
    <col min="10" max="10" width="10.7109375" style="279" customWidth="1"/>
    <col min="11" max="16384" width="9.140625" style="279"/>
  </cols>
  <sheetData>
    <row r="1" spans="2:10" ht="28.5" customHeight="1" x14ac:dyDescent="0.25"/>
    <row r="2" spans="2:10" ht="48" customHeight="1" x14ac:dyDescent="0.25">
      <c r="B2" s="837" t="s">
        <v>3378</v>
      </c>
      <c r="C2" s="837"/>
      <c r="D2" s="837"/>
      <c r="E2" s="837"/>
      <c r="F2" s="837"/>
      <c r="G2" s="837"/>
      <c r="H2" s="837"/>
      <c r="I2" s="837"/>
      <c r="J2" s="837"/>
    </row>
    <row r="3" spans="2:10" ht="32.25" customHeight="1" x14ac:dyDescent="0.25">
      <c r="B3" s="282" t="s">
        <v>1209</v>
      </c>
      <c r="C3" s="282" t="s">
        <v>1210</v>
      </c>
      <c r="D3" s="282" t="s">
        <v>1211</v>
      </c>
      <c r="E3" s="282" t="s">
        <v>986</v>
      </c>
      <c r="F3" s="300" t="s">
        <v>1212</v>
      </c>
      <c r="G3" s="282" t="s">
        <v>1213</v>
      </c>
      <c r="H3" s="642" t="s">
        <v>1375</v>
      </c>
      <c r="I3" s="282" t="s">
        <v>1214</v>
      </c>
      <c r="J3" s="282" t="s">
        <v>1145</v>
      </c>
    </row>
    <row r="4" spans="2:10" ht="50.1" customHeight="1" x14ac:dyDescent="0.25">
      <c r="B4" s="289" t="s">
        <v>3379</v>
      </c>
      <c r="C4" s="289" t="s">
        <v>1377</v>
      </c>
      <c r="D4" s="290" t="s">
        <v>2924</v>
      </c>
      <c r="E4" s="290" t="s">
        <v>2925</v>
      </c>
      <c r="F4" s="289" t="s">
        <v>895</v>
      </c>
      <c r="G4" s="290" t="s">
        <v>3380</v>
      </c>
      <c r="H4" s="290"/>
      <c r="I4" s="372"/>
      <c r="J4" s="382" t="s">
        <v>888</v>
      </c>
    </row>
    <row r="5" spans="2:10" ht="50.1" customHeight="1" x14ac:dyDescent="0.25">
      <c r="B5" s="289" t="s">
        <v>3381</v>
      </c>
      <c r="C5" s="289" t="s">
        <v>1161</v>
      </c>
      <c r="D5" s="290" t="s">
        <v>2929</v>
      </c>
      <c r="E5" s="290" t="s">
        <v>2930</v>
      </c>
      <c r="F5" s="289" t="s">
        <v>895</v>
      </c>
      <c r="G5" s="290" t="s">
        <v>3382</v>
      </c>
      <c r="H5" s="290"/>
      <c r="I5" s="372"/>
      <c r="J5" s="382" t="s">
        <v>888</v>
      </c>
    </row>
    <row r="6" spans="2:10" ht="50.1" customHeight="1" x14ac:dyDescent="0.25">
      <c r="B6" s="289" t="s">
        <v>3383</v>
      </c>
      <c r="C6" s="289" t="s">
        <v>1450</v>
      </c>
      <c r="D6" s="290" t="s">
        <v>2932</v>
      </c>
      <c r="E6" s="290" t="s">
        <v>2933</v>
      </c>
      <c r="F6" s="289" t="s">
        <v>895</v>
      </c>
      <c r="G6" s="290" t="s">
        <v>3384</v>
      </c>
      <c r="H6" s="290"/>
      <c r="I6" s="372"/>
      <c r="J6" s="382" t="s">
        <v>888</v>
      </c>
    </row>
    <row r="7" spans="2:10" ht="50.1" customHeight="1" x14ac:dyDescent="0.25">
      <c r="B7" s="289" t="s">
        <v>3385</v>
      </c>
      <c r="C7" s="289" t="s">
        <v>2590</v>
      </c>
      <c r="D7" s="290" t="s">
        <v>2936</v>
      </c>
      <c r="E7" s="290" t="s">
        <v>2937</v>
      </c>
      <c r="F7" s="289" t="s">
        <v>895</v>
      </c>
      <c r="G7" s="290" t="s">
        <v>3386</v>
      </c>
      <c r="H7" s="290"/>
      <c r="I7" s="372"/>
      <c r="J7" s="382" t="s">
        <v>888</v>
      </c>
    </row>
    <row r="8" spans="2:10" ht="50.1" customHeight="1" x14ac:dyDescent="0.25">
      <c r="B8" s="289" t="s">
        <v>3387</v>
      </c>
      <c r="C8" s="289" t="s">
        <v>3388</v>
      </c>
      <c r="D8" s="290" t="s">
        <v>2940</v>
      </c>
      <c r="E8" s="290" t="s">
        <v>2941</v>
      </c>
      <c r="F8" s="289" t="s">
        <v>895</v>
      </c>
      <c r="G8" s="290" t="s">
        <v>3389</v>
      </c>
      <c r="H8" s="290"/>
      <c r="I8" s="372"/>
      <c r="J8" s="382" t="s">
        <v>888</v>
      </c>
    </row>
    <row r="9" spans="2:10" ht="50.1" customHeight="1" x14ac:dyDescent="0.25">
      <c r="B9" s="289" t="s">
        <v>3390</v>
      </c>
      <c r="C9" s="289" t="s">
        <v>1672</v>
      </c>
      <c r="D9" s="290" t="s">
        <v>2924</v>
      </c>
      <c r="E9" s="290" t="s">
        <v>2944</v>
      </c>
      <c r="F9" s="289" t="s">
        <v>895</v>
      </c>
      <c r="G9" s="290" t="s">
        <v>3391</v>
      </c>
      <c r="H9" s="290"/>
      <c r="I9" s="372"/>
      <c r="J9" s="382" t="s">
        <v>888</v>
      </c>
    </row>
    <row r="10" spans="2:10" ht="50.1" customHeight="1" x14ac:dyDescent="0.25">
      <c r="B10" s="289" t="s">
        <v>3392</v>
      </c>
      <c r="C10" s="289" t="s">
        <v>1528</v>
      </c>
      <c r="D10" s="290" t="s">
        <v>2929</v>
      </c>
      <c r="E10" s="290" t="s">
        <v>2930</v>
      </c>
      <c r="F10" s="289" t="s">
        <v>895</v>
      </c>
      <c r="G10" s="290" t="s">
        <v>3382</v>
      </c>
      <c r="H10" s="290"/>
      <c r="I10" s="372"/>
      <c r="J10" s="382" t="s">
        <v>888</v>
      </c>
    </row>
    <row r="11" spans="2:10" ht="50.1" customHeight="1" x14ac:dyDescent="0.25">
      <c r="B11" s="289" t="s">
        <v>3393</v>
      </c>
      <c r="C11" s="289" t="s">
        <v>1954</v>
      </c>
      <c r="D11" s="290" t="s">
        <v>2932</v>
      </c>
      <c r="E11" s="290" t="s">
        <v>2933</v>
      </c>
      <c r="F11" s="289" t="s">
        <v>895</v>
      </c>
      <c r="G11" s="290" t="s">
        <v>3384</v>
      </c>
      <c r="H11" s="290"/>
      <c r="I11" s="372"/>
      <c r="J11" s="382" t="s">
        <v>888</v>
      </c>
    </row>
    <row r="12" spans="2:10" ht="50.1" customHeight="1" x14ac:dyDescent="0.25">
      <c r="B12" s="289" t="s">
        <v>3394</v>
      </c>
      <c r="C12" s="289" t="s">
        <v>1601</v>
      </c>
      <c r="D12" s="290" t="s">
        <v>2936</v>
      </c>
      <c r="E12" s="290" t="s">
        <v>2937</v>
      </c>
      <c r="F12" s="289" t="s">
        <v>895</v>
      </c>
      <c r="G12" s="290" t="s">
        <v>3386</v>
      </c>
      <c r="H12" s="290"/>
      <c r="I12" s="372"/>
      <c r="J12" s="382" t="s">
        <v>888</v>
      </c>
    </row>
    <row r="13" spans="2:10" ht="50.1" customHeight="1" x14ac:dyDescent="0.25">
      <c r="B13" s="289" t="s">
        <v>3395</v>
      </c>
      <c r="C13" s="289" t="s">
        <v>2703</v>
      </c>
      <c r="D13" s="290" t="s">
        <v>2940</v>
      </c>
      <c r="E13" s="290" t="s">
        <v>2941</v>
      </c>
      <c r="F13" s="289" t="s">
        <v>895</v>
      </c>
      <c r="G13" s="290" t="s">
        <v>3389</v>
      </c>
      <c r="H13" s="290"/>
      <c r="I13" s="372"/>
      <c r="J13" s="382" t="s">
        <v>888</v>
      </c>
    </row>
    <row r="14" spans="2:10" ht="50.1" customHeight="1" x14ac:dyDescent="0.25">
      <c r="B14" s="289" t="s">
        <v>3396</v>
      </c>
      <c r="C14" s="289" t="s">
        <v>3397</v>
      </c>
      <c r="D14" s="290" t="s">
        <v>2924</v>
      </c>
      <c r="E14" s="290" t="s">
        <v>2944</v>
      </c>
      <c r="F14" s="289" t="s">
        <v>895</v>
      </c>
      <c r="G14" s="290" t="s">
        <v>3391</v>
      </c>
      <c r="H14" s="290"/>
      <c r="I14" s="372"/>
      <c r="J14" s="382" t="s">
        <v>888</v>
      </c>
    </row>
    <row r="15" spans="2:10" ht="50.1" customHeight="1" x14ac:dyDescent="0.25">
      <c r="B15" s="289" t="s">
        <v>3398</v>
      </c>
      <c r="C15" s="289" t="s">
        <v>2720</v>
      </c>
      <c r="D15" s="290" t="s">
        <v>2929</v>
      </c>
      <c r="E15" s="290" t="s">
        <v>2930</v>
      </c>
      <c r="F15" s="289" t="s">
        <v>895</v>
      </c>
      <c r="G15" s="290" t="s">
        <v>3382</v>
      </c>
      <c r="H15" s="290"/>
      <c r="I15" s="372"/>
      <c r="J15" s="382" t="s">
        <v>888</v>
      </c>
    </row>
    <row r="16" spans="2:10" ht="50.1" customHeight="1" x14ac:dyDescent="0.25">
      <c r="B16" s="289" t="s">
        <v>3399</v>
      </c>
      <c r="C16" s="289" t="s">
        <v>3400</v>
      </c>
      <c r="D16" s="290" t="s">
        <v>2932</v>
      </c>
      <c r="E16" s="290" t="s">
        <v>2933</v>
      </c>
      <c r="F16" s="289" t="s">
        <v>895</v>
      </c>
      <c r="G16" s="290" t="s">
        <v>3384</v>
      </c>
      <c r="H16" s="290"/>
      <c r="I16" s="372"/>
      <c r="J16" s="382" t="s">
        <v>888</v>
      </c>
    </row>
    <row r="17" spans="2:10" ht="50.1" customHeight="1" x14ac:dyDescent="0.25">
      <c r="B17" s="289" t="s">
        <v>3401</v>
      </c>
      <c r="C17" s="289" t="s">
        <v>3402</v>
      </c>
      <c r="D17" s="290" t="s">
        <v>2936</v>
      </c>
      <c r="E17" s="290" t="s">
        <v>2937</v>
      </c>
      <c r="F17" s="289" t="s">
        <v>895</v>
      </c>
      <c r="G17" s="290" t="s">
        <v>3386</v>
      </c>
      <c r="H17" s="290"/>
      <c r="I17" s="372"/>
      <c r="J17" s="382" t="s">
        <v>888</v>
      </c>
    </row>
    <row r="18" spans="2:10" ht="50.1" customHeight="1" x14ac:dyDescent="0.25">
      <c r="B18" s="289" t="s">
        <v>3403</v>
      </c>
      <c r="C18" s="289" t="s">
        <v>3404</v>
      </c>
      <c r="D18" s="290" t="s">
        <v>2940</v>
      </c>
      <c r="E18" s="290" t="s">
        <v>2941</v>
      </c>
      <c r="F18" s="289" t="s">
        <v>895</v>
      </c>
      <c r="G18" s="290" t="s">
        <v>3389</v>
      </c>
      <c r="H18" s="290"/>
      <c r="I18" s="372"/>
      <c r="J18" s="382" t="s">
        <v>888</v>
      </c>
    </row>
    <row r="19" spans="2:10" ht="50.1" customHeight="1" x14ac:dyDescent="0.25">
      <c r="B19" s="289" t="s">
        <v>3405</v>
      </c>
      <c r="C19" s="289" t="s">
        <v>3406</v>
      </c>
      <c r="D19" s="290" t="s">
        <v>2924</v>
      </c>
      <c r="E19" s="290" t="s">
        <v>2944</v>
      </c>
      <c r="F19" s="289" t="s">
        <v>895</v>
      </c>
      <c r="G19" s="290" t="s">
        <v>3391</v>
      </c>
      <c r="H19" s="290"/>
      <c r="I19" s="372"/>
      <c r="J19" s="382" t="s">
        <v>888</v>
      </c>
    </row>
    <row r="20" spans="2:10" ht="50.1" customHeight="1" x14ac:dyDescent="0.25">
      <c r="B20" s="289" t="s">
        <v>3407</v>
      </c>
      <c r="C20" s="289" t="s">
        <v>3408</v>
      </c>
      <c r="D20" s="290" t="s">
        <v>2929</v>
      </c>
      <c r="E20" s="290" t="s">
        <v>2930</v>
      </c>
      <c r="F20" s="289" t="s">
        <v>895</v>
      </c>
      <c r="G20" s="290" t="s">
        <v>3382</v>
      </c>
      <c r="H20" s="290"/>
      <c r="I20" s="372"/>
      <c r="J20" s="382" t="s">
        <v>888</v>
      </c>
    </row>
    <row r="21" spans="2:10" ht="50.1" customHeight="1" x14ac:dyDescent="0.25">
      <c r="B21" s="289" t="s">
        <v>3409</v>
      </c>
      <c r="C21" s="289" t="s">
        <v>3410</v>
      </c>
      <c r="D21" s="290" t="s">
        <v>2932</v>
      </c>
      <c r="E21" s="290" t="s">
        <v>2933</v>
      </c>
      <c r="F21" s="289" t="s">
        <v>895</v>
      </c>
      <c r="G21" s="290" t="s">
        <v>3384</v>
      </c>
      <c r="H21" s="290"/>
      <c r="I21" s="372"/>
      <c r="J21" s="382" t="s">
        <v>888</v>
      </c>
    </row>
    <row r="22" spans="2:10" ht="50.1" customHeight="1" x14ac:dyDescent="0.25">
      <c r="B22" s="289" t="s">
        <v>3411</v>
      </c>
      <c r="C22" s="289" t="s">
        <v>3412</v>
      </c>
      <c r="D22" s="290" t="s">
        <v>2936</v>
      </c>
      <c r="E22" s="290" t="s">
        <v>2937</v>
      </c>
      <c r="F22" s="289" t="s">
        <v>895</v>
      </c>
      <c r="G22" s="290" t="s">
        <v>3386</v>
      </c>
      <c r="H22" s="290"/>
      <c r="I22" s="372"/>
      <c r="J22" s="382" t="s">
        <v>888</v>
      </c>
    </row>
    <row r="23" spans="2:10" ht="50.1" customHeight="1" x14ac:dyDescent="0.25">
      <c r="B23" s="289" t="s">
        <v>3413</v>
      </c>
      <c r="C23" s="289" t="s">
        <v>3414</v>
      </c>
      <c r="D23" s="290" t="s">
        <v>2940</v>
      </c>
      <c r="E23" s="290" t="s">
        <v>2941</v>
      </c>
      <c r="F23" s="289" t="s">
        <v>895</v>
      </c>
      <c r="G23" s="290" t="s">
        <v>3389</v>
      </c>
      <c r="H23" s="290"/>
      <c r="I23" s="372"/>
      <c r="J23" s="382" t="s">
        <v>888</v>
      </c>
    </row>
    <row r="24" spans="2:10" ht="39.950000000000003" customHeight="1" x14ac:dyDescent="0.25">
      <c r="B24" s="289" t="s">
        <v>3415</v>
      </c>
      <c r="C24" s="289" t="s">
        <v>3416</v>
      </c>
      <c r="D24" s="290" t="s">
        <v>3417</v>
      </c>
      <c r="E24" s="290" t="s">
        <v>3418</v>
      </c>
      <c r="F24" s="289" t="s">
        <v>893</v>
      </c>
      <c r="G24" s="290" t="s">
        <v>3419</v>
      </c>
      <c r="H24" s="290" t="s">
        <v>3420</v>
      </c>
      <c r="I24" s="373"/>
      <c r="J24" s="382" t="s">
        <v>888</v>
      </c>
    </row>
    <row r="25" spans="2:10" ht="45" customHeight="1" x14ac:dyDescent="0.25">
      <c r="B25" s="289" t="s">
        <v>3421</v>
      </c>
      <c r="C25" s="289" t="s">
        <v>3416</v>
      </c>
      <c r="D25" s="290" t="s">
        <v>3417</v>
      </c>
      <c r="E25" s="290" t="s">
        <v>3422</v>
      </c>
      <c r="F25" s="289"/>
      <c r="G25" s="290"/>
      <c r="H25" s="290"/>
      <c r="I25" s="372" t="s">
        <v>1399</v>
      </c>
      <c r="J25" s="382" t="s">
        <v>888</v>
      </c>
    </row>
    <row r="26" spans="2:10" ht="39.950000000000003" customHeight="1" x14ac:dyDescent="0.25">
      <c r="B26" s="289" t="s">
        <v>3423</v>
      </c>
      <c r="C26" s="289" t="s">
        <v>3424</v>
      </c>
      <c r="D26" s="290" t="s">
        <v>3425</v>
      </c>
      <c r="E26" s="290" t="s">
        <v>3426</v>
      </c>
      <c r="F26" s="289" t="s">
        <v>893</v>
      </c>
      <c r="G26" s="290" t="s">
        <v>3427</v>
      </c>
      <c r="H26" s="290" t="s">
        <v>3428</v>
      </c>
      <c r="I26" s="373"/>
      <c r="J26" s="382" t="s">
        <v>888</v>
      </c>
    </row>
    <row r="27" spans="2:10" ht="45" customHeight="1" x14ac:dyDescent="0.25">
      <c r="B27" s="289" t="s">
        <v>3429</v>
      </c>
      <c r="C27" s="289" t="s">
        <v>3424</v>
      </c>
      <c r="D27" s="290" t="s">
        <v>3425</v>
      </c>
      <c r="E27" s="290" t="s">
        <v>3430</v>
      </c>
      <c r="F27" s="289"/>
      <c r="G27" s="290"/>
      <c r="H27" s="290"/>
      <c r="I27" s="372" t="s">
        <v>1399</v>
      </c>
      <c r="J27" s="382" t="s">
        <v>888</v>
      </c>
    </row>
    <row r="28" spans="2:10" ht="39.950000000000003" customHeight="1" x14ac:dyDescent="0.25">
      <c r="B28" s="289" t="s">
        <v>3431</v>
      </c>
      <c r="C28" s="289" t="s">
        <v>3432</v>
      </c>
      <c r="D28" s="290" t="s">
        <v>3433</v>
      </c>
      <c r="E28" s="290" t="s">
        <v>3434</v>
      </c>
      <c r="F28" s="289" t="s">
        <v>895</v>
      </c>
      <c r="G28" s="290" t="s">
        <v>3435</v>
      </c>
      <c r="H28" s="290" t="s">
        <v>3436</v>
      </c>
      <c r="I28" s="372"/>
      <c r="J28" s="382" t="s">
        <v>888</v>
      </c>
    </row>
    <row r="29" spans="2:10" ht="39.950000000000003" customHeight="1" x14ac:dyDescent="0.25">
      <c r="B29" s="289" t="s">
        <v>3437</v>
      </c>
      <c r="C29" s="289" t="s">
        <v>3432</v>
      </c>
      <c r="D29" s="290" t="s">
        <v>3433</v>
      </c>
      <c r="E29" s="290" t="s">
        <v>3438</v>
      </c>
      <c r="F29" s="289"/>
      <c r="G29" s="290"/>
      <c r="H29" s="290"/>
      <c r="I29" s="372" t="s">
        <v>1399</v>
      </c>
      <c r="J29" s="382" t="s">
        <v>888</v>
      </c>
    </row>
    <row r="30" spans="2:10" ht="45" customHeight="1" x14ac:dyDescent="0.25">
      <c r="B30" s="289" t="s">
        <v>3439</v>
      </c>
      <c r="C30" s="289" t="s">
        <v>3440</v>
      </c>
      <c r="D30" s="290" t="s">
        <v>3441</v>
      </c>
      <c r="E30" s="290" t="s">
        <v>3438</v>
      </c>
      <c r="F30" s="289"/>
      <c r="G30" s="290"/>
      <c r="H30" s="290"/>
      <c r="I30" s="372" t="s">
        <v>1399</v>
      </c>
      <c r="J30" s="382" t="s">
        <v>888</v>
      </c>
    </row>
  </sheetData>
  <mergeCells count="1">
    <mergeCell ref="B2:J2"/>
  </mergeCells>
  <conditionalFormatting sqref="F1 F31:F65492">
    <cfRule type="cellIs" dxfId="319" priority="82" stopIfTrue="1" operator="equal">
      <formula>"Pre-populated"</formula>
    </cfRule>
    <cfRule type="cellIs" dxfId="318" priority="83" stopIfTrue="1" operator="equal">
      <formula>"Validation"</formula>
    </cfRule>
  </conditionalFormatting>
  <conditionalFormatting sqref="J4:J23">
    <cfRule type="cellIs" dxfId="317" priority="16" operator="equal">
      <formula>"Updated"</formula>
    </cfRule>
    <cfRule type="cellIs" dxfId="316" priority="17" operator="equal">
      <formula>"New"</formula>
    </cfRule>
  </conditionalFormatting>
  <conditionalFormatting sqref="C25:I25 B26:B29 E27:H27 B4:G4 I4 B5:I24 B26:I26 B28:I30">
    <cfRule type="expression" dxfId="315" priority="18">
      <formula>OR($J4="New",$J4="Updated")</formula>
    </cfRule>
  </conditionalFormatting>
  <conditionalFormatting sqref="F28:F30 F4:F26">
    <cfRule type="cellIs" dxfId="314" priority="14" stopIfTrue="1" operator="equal">
      <formula>"Validation"</formula>
    </cfRule>
    <cfRule type="cellIs" dxfId="313" priority="15" operator="equal">
      <formula>"Pre-populated"</formula>
    </cfRule>
  </conditionalFormatting>
  <conditionalFormatting sqref="C27">
    <cfRule type="expression" dxfId="312" priority="13">
      <formula>OR($J27="New",$J27="Updated")</formula>
    </cfRule>
  </conditionalFormatting>
  <conditionalFormatting sqref="F27">
    <cfRule type="cellIs" dxfId="311" priority="9" stopIfTrue="1" operator="equal">
      <formula>"Validation"</formula>
    </cfRule>
    <cfRule type="cellIs" dxfId="310" priority="10" operator="equal">
      <formula>"Pre-populated"</formula>
    </cfRule>
  </conditionalFormatting>
  <conditionalFormatting sqref="B25">
    <cfRule type="expression" dxfId="309" priority="8">
      <formula>OR($J25="New",$J25="Updated")</formula>
    </cfRule>
  </conditionalFormatting>
  <conditionalFormatting sqref="B27">
    <cfRule type="expression" dxfId="308" priority="7">
      <formula>OR($J27="New",$J27="Updated")</formula>
    </cfRule>
  </conditionalFormatting>
  <conditionalFormatting sqref="I27">
    <cfRule type="expression" dxfId="307" priority="6">
      <formula>OR($J27="New",$J27="Updated")</formula>
    </cfRule>
  </conditionalFormatting>
  <conditionalFormatting sqref="D27">
    <cfRule type="expression" dxfId="306" priority="5">
      <formula>OR($J27="New",$J27="Updated")</formula>
    </cfRule>
  </conditionalFormatting>
  <conditionalFormatting sqref="J24:J30">
    <cfRule type="cellIs" dxfId="305" priority="3" operator="equal">
      <formula>"Updated"</formula>
    </cfRule>
    <cfRule type="cellIs" dxfId="304" priority="4" operator="equal">
      <formula>"New"</formula>
    </cfRule>
  </conditionalFormatting>
  <conditionalFormatting sqref="H3">
    <cfRule type="expression" dxfId="303" priority="2">
      <formula>OR($J3="New",$J3="Updated")</formula>
    </cfRule>
  </conditionalFormatting>
  <conditionalFormatting sqref="H4">
    <cfRule type="expression" dxfId="302" priority="1">
      <formula>OR($J4="New",$J4="Updated")</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E51401-64D0-44D2-8BB2-9BFF9F9018DB}">
          <x14:formula1>
            <xm:f>RS_ValueSource!$E$41:$E$43</xm:f>
          </x14:formula1>
          <xm:sqref>F4:F30</xm:sqref>
        </x14:dataValidation>
        <x14:dataValidation type="list" allowBlank="1" showInputMessage="1" showErrorMessage="1" xr:uid="{5518D89F-269D-4220-BB76-9F1D22A6650C}">
          <x14:formula1>
            <xm:f>RS_ValueSource!$E$38:$E$40</xm:f>
          </x14:formula1>
          <xm:sqref>J4:J30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tabColor rgb="FFFFFF00"/>
    <pageSetUpPr fitToPage="1"/>
  </sheetPr>
  <dimension ref="A1:I190"/>
  <sheetViews>
    <sheetView showGridLines="0" zoomScale="90" zoomScaleNormal="90" zoomScaleSheetLayoutView="100" workbookViewId="0"/>
  </sheetViews>
  <sheetFormatPr defaultColWidth="10.42578125" defaultRowHeight="15" x14ac:dyDescent="0.25"/>
  <cols>
    <col min="1" max="1" width="2" style="2" customWidth="1"/>
    <col min="2" max="2" width="4.28515625" style="2" customWidth="1"/>
    <col min="3" max="3" width="27.5703125" style="2" customWidth="1"/>
    <col min="4" max="6" width="34.140625" style="2" customWidth="1"/>
    <col min="7" max="7" width="34.140625" style="2" bestFit="1" customWidth="1"/>
    <col min="8" max="8" width="23.140625" style="2" bestFit="1" customWidth="1"/>
    <col min="9" max="9" width="7.7109375" style="2" customWidth="1"/>
    <col min="10" max="16384" width="10.42578125" style="2"/>
  </cols>
  <sheetData>
    <row r="1" spans="1:9" s="15" customFormat="1" ht="16.5" x14ac:dyDescent="0.3">
      <c r="A1" s="3"/>
    </row>
    <row r="2" spans="1:9" s="15" customFormat="1" ht="16.5" x14ac:dyDescent="0.3">
      <c r="A2" s="3"/>
    </row>
    <row r="3" spans="1:9" s="15" customFormat="1" ht="16.5" x14ac:dyDescent="0.3">
      <c r="A3" s="3"/>
    </row>
    <row r="4" spans="1:9" s="15" customFormat="1" ht="20.25" x14ac:dyDescent="0.35">
      <c r="A4" s="3"/>
      <c r="B4" s="170"/>
      <c r="C4" s="177" t="s">
        <v>1139</v>
      </c>
      <c r="D4" s="338"/>
      <c r="E4" s="120"/>
      <c r="F4" s="178"/>
      <c r="G4" s="120"/>
      <c r="H4" s="120" t="s">
        <v>1170</v>
      </c>
      <c r="I4" s="121" t="str">
        <f>'010'!E8</f>
        <v>1234</v>
      </c>
    </row>
    <row r="5" spans="1:9" s="15" customFormat="1" ht="16.5" x14ac:dyDescent="0.3">
      <c r="A5" s="3"/>
      <c r="B5" s="172"/>
      <c r="C5" s="172"/>
      <c r="D5" s="173"/>
      <c r="E5" s="174"/>
    </row>
    <row r="6" spans="1:9" s="15" customFormat="1" ht="17.25" x14ac:dyDescent="0.3">
      <c r="A6" s="3"/>
      <c r="B6" s="172"/>
      <c r="C6" s="802" t="s">
        <v>3442</v>
      </c>
      <c r="D6" s="338"/>
      <c r="E6" s="120"/>
      <c r="F6" s="178"/>
      <c r="G6" s="178"/>
      <c r="H6" s="178"/>
      <c r="I6" s="76"/>
    </row>
    <row r="7" spans="1:9" s="15" customFormat="1" ht="17.25" x14ac:dyDescent="0.3">
      <c r="A7" s="3"/>
      <c r="B7" s="172"/>
      <c r="C7" s="312"/>
      <c r="D7" s="173"/>
      <c r="E7" s="174"/>
      <c r="F7" s="76"/>
      <c r="G7" s="76"/>
      <c r="H7" s="76"/>
      <c r="I7" s="76"/>
    </row>
    <row r="8" spans="1:9" s="15" customFormat="1" ht="17.25" x14ac:dyDescent="0.3">
      <c r="B8" s="172"/>
      <c r="C8" s="179" t="s">
        <v>2793</v>
      </c>
      <c r="D8" s="180"/>
      <c r="E8" s="181"/>
      <c r="F8" s="182"/>
      <c r="G8" s="182"/>
      <c r="H8" s="182"/>
      <c r="I8" s="182"/>
    </row>
    <row r="9" spans="1:9" s="15" customFormat="1" ht="16.5" x14ac:dyDescent="0.3"/>
    <row r="10" spans="1:9" s="15" customFormat="1" ht="66" customHeight="1" x14ac:dyDescent="0.3">
      <c r="C10" s="1044" t="s">
        <v>3443</v>
      </c>
      <c r="D10" s="1045"/>
      <c r="E10" s="1045"/>
      <c r="F10" s="1045"/>
      <c r="G10" s="1045"/>
      <c r="H10" s="1045"/>
      <c r="I10" s="657"/>
    </row>
    <row r="11" spans="1:9" s="15" customFormat="1" ht="16.5" x14ac:dyDescent="0.3"/>
    <row r="12" spans="1:9" s="15" customFormat="1" ht="17.25" x14ac:dyDescent="0.3">
      <c r="C12" s="183" t="s">
        <v>2795</v>
      </c>
    </row>
    <row r="13" spans="1:9" s="15" customFormat="1" ht="17.25" x14ac:dyDescent="0.3">
      <c r="C13" s="183"/>
    </row>
    <row r="14" spans="1:9" s="15" customFormat="1" ht="20.100000000000001" customHeight="1" x14ac:dyDescent="0.3">
      <c r="C14" s="1139" t="str">
        <f>CONCATENATE('520'!C16," and ",'520'!C17)</f>
        <v>Premium Risk and Reserve Risk</v>
      </c>
      <c r="D14" s="1140"/>
      <c r="E14" s="1140"/>
      <c r="F14" s="1140"/>
      <c r="G14" s="1140"/>
      <c r="H14" s="1140"/>
    </row>
    <row r="15" spans="1:9" x14ac:dyDescent="0.25">
      <c r="A15" s="710"/>
      <c r="B15" s="710"/>
      <c r="C15" s="743"/>
      <c r="D15" s="744"/>
      <c r="E15" s="744"/>
      <c r="F15" s="744"/>
      <c r="G15" s="744"/>
      <c r="H15" s="745"/>
      <c r="I15" s="710"/>
    </row>
    <row r="16" spans="1:9" x14ac:dyDescent="0.25">
      <c r="A16" s="710"/>
      <c r="B16" s="710"/>
      <c r="C16" s="720"/>
      <c r="D16" s="705"/>
      <c r="E16" s="705"/>
      <c r="F16" s="705"/>
      <c r="G16" s="705"/>
      <c r="H16" s="718"/>
      <c r="I16" s="710"/>
    </row>
    <row r="17" spans="3:8" x14ac:dyDescent="0.25">
      <c r="C17" s="720"/>
      <c r="D17" s="705"/>
      <c r="E17" s="705"/>
      <c r="F17" s="705"/>
      <c r="G17" s="705"/>
      <c r="H17" s="718"/>
    </row>
    <row r="18" spans="3:8" x14ac:dyDescent="0.25">
      <c r="C18" s="720"/>
      <c r="D18" s="705"/>
      <c r="E18" s="705"/>
      <c r="F18" s="705"/>
      <c r="G18" s="705"/>
      <c r="H18" s="718"/>
    </row>
    <row r="19" spans="3:8" x14ac:dyDescent="0.25">
      <c r="C19" s="720"/>
      <c r="D19" s="705"/>
      <c r="E19" s="705"/>
      <c r="F19" s="705"/>
      <c r="G19" s="705"/>
      <c r="H19" s="718"/>
    </row>
    <row r="20" spans="3:8" x14ac:dyDescent="0.25">
      <c r="C20" s="720"/>
      <c r="D20" s="705"/>
      <c r="E20" s="705"/>
      <c r="F20" s="705"/>
      <c r="G20" s="705"/>
      <c r="H20" s="718"/>
    </row>
    <row r="21" spans="3:8" x14ac:dyDescent="0.25">
      <c r="C21" s="720"/>
      <c r="D21" s="705"/>
      <c r="E21" s="705"/>
      <c r="F21" s="705"/>
      <c r="G21" s="705"/>
      <c r="H21" s="718"/>
    </row>
    <row r="22" spans="3:8" x14ac:dyDescent="0.25">
      <c r="C22" s="720"/>
      <c r="D22" s="705"/>
      <c r="E22" s="705"/>
      <c r="F22" s="705"/>
      <c r="G22" s="705"/>
      <c r="H22" s="718"/>
    </row>
    <row r="23" spans="3:8" x14ac:dyDescent="0.25">
      <c r="C23" s="720"/>
      <c r="D23" s="705"/>
      <c r="E23" s="705"/>
      <c r="F23" s="705"/>
      <c r="G23" s="705"/>
      <c r="H23" s="718"/>
    </row>
    <row r="24" spans="3:8" x14ac:dyDescent="0.25">
      <c r="C24" s="720"/>
      <c r="D24" s="705"/>
      <c r="E24" s="705"/>
      <c r="F24" s="705"/>
      <c r="G24" s="705"/>
      <c r="H24" s="718"/>
    </row>
    <row r="25" spans="3:8" x14ac:dyDescent="0.25">
      <c r="C25" s="720"/>
      <c r="D25" s="705"/>
      <c r="E25" s="705"/>
      <c r="F25" s="705"/>
      <c r="G25" s="705"/>
      <c r="H25" s="718"/>
    </row>
    <row r="26" spans="3:8" x14ac:dyDescent="0.25">
      <c r="C26" s="720"/>
      <c r="D26" s="705"/>
      <c r="E26" s="705"/>
      <c r="F26" s="705"/>
      <c r="G26" s="705"/>
      <c r="H26" s="718"/>
    </row>
    <row r="27" spans="3:8" x14ac:dyDescent="0.25">
      <c r="C27" s="720"/>
      <c r="D27" s="705"/>
      <c r="E27" s="705"/>
      <c r="F27" s="705"/>
      <c r="G27" s="705"/>
      <c r="H27" s="718"/>
    </row>
    <row r="28" spans="3:8" x14ac:dyDescent="0.25">
      <c r="C28" s="720"/>
      <c r="D28" s="705"/>
      <c r="E28" s="705"/>
      <c r="F28" s="705"/>
      <c r="G28" s="705"/>
      <c r="H28" s="718"/>
    </row>
    <row r="29" spans="3:8" x14ac:dyDescent="0.25">
      <c r="C29" s="720"/>
      <c r="D29" s="705"/>
      <c r="E29" s="705"/>
      <c r="F29" s="705"/>
      <c r="G29" s="705"/>
      <c r="H29" s="718"/>
    </row>
    <row r="30" spans="3:8" x14ac:dyDescent="0.25">
      <c r="C30" s="720"/>
      <c r="D30" s="705"/>
      <c r="E30" s="705"/>
      <c r="F30" s="705"/>
      <c r="G30" s="705"/>
      <c r="H30" s="718"/>
    </row>
    <row r="31" spans="3:8" x14ac:dyDescent="0.25">
      <c r="C31" s="721"/>
      <c r="D31" s="722"/>
      <c r="E31" s="722"/>
      <c r="F31" s="722"/>
      <c r="G31" s="722"/>
      <c r="H31" s="746"/>
    </row>
    <row r="33" spans="3:9" ht="17.25" x14ac:dyDescent="0.3">
      <c r="C33" s="312"/>
      <c r="D33" s="173"/>
      <c r="E33" s="174"/>
      <c r="F33" s="76"/>
      <c r="G33" s="76"/>
      <c r="H33" s="76"/>
      <c r="I33" s="76"/>
    </row>
    <row r="34" spans="3:9" ht="17.25" x14ac:dyDescent="0.3">
      <c r="C34" s="179" t="s">
        <v>2817</v>
      </c>
      <c r="D34" s="180"/>
      <c r="E34" s="181"/>
      <c r="F34" s="182"/>
      <c r="G34" s="182"/>
      <c r="H34" s="182"/>
      <c r="I34" s="182"/>
    </row>
    <row r="35" spans="3:9" ht="16.5" x14ac:dyDescent="0.3">
      <c r="C35" s="15"/>
      <c r="D35" s="15"/>
      <c r="E35" s="15"/>
      <c r="F35" s="15"/>
      <c r="G35" s="15"/>
      <c r="H35" s="15"/>
      <c r="I35" s="15"/>
    </row>
    <row r="36" spans="3:9" ht="63.75" customHeight="1" x14ac:dyDescent="0.25">
      <c r="C36" s="1044" t="s">
        <v>3444</v>
      </c>
      <c r="D36" s="1045"/>
      <c r="E36" s="1045"/>
      <c r="F36" s="1045"/>
      <c r="G36" s="1045"/>
      <c r="H36" s="1045"/>
      <c r="I36" s="657"/>
    </row>
    <row r="37" spans="3:9" ht="16.5" x14ac:dyDescent="0.3">
      <c r="C37" s="15"/>
      <c r="D37" s="15"/>
      <c r="E37" s="15"/>
      <c r="F37" s="15"/>
      <c r="G37" s="15"/>
      <c r="H37" s="15"/>
      <c r="I37" s="15"/>
    </row>
    <row r="38" spans="3:9" ht="17.25" x14ac:dyDescent="0.3">
      <c r="C38" s="183" t="s">
        <v>2795</v>
      </c>
      <c r="D38" s="15"/>
      <c r="E38" s="15"/>
      <c r="F38" s="15"/>
      <c r="G38" s="15"/>
      <c r="H38" s="15"/>
      <c r="I38" s="15"/>
    </row>
    <row r="40" spans="3:9" s="211" customFormat="1" ht="20.100000000000001" customHeight="1" x14ac:dyDescent="0.2">
      <c r="C40" s="1139" t="str">
        <f>CONCATENATE('520'!C41," and ",'520'!C42)</f>
        <v>Insurance Risk and Market Risk</v>
      </c>
      <c r="D40" s="1140"/>
      <c r="E40" s="1140"/>
      <c r="F40" s="1140"/>
      <c r="G40" s="1140"/>
      <c r="H40" s="1140"/>
      <c r="I40" s="730"/>
    </row>
    <row r="41" spans="3:9" x14ac:dyDescent="0.25">
      <c r="C41" s="743"/>
      <c r="D41" s="744"/>
      <c r="E41" s="744"/>
      <c r="F41" s="744"/>
      <c r="G41" s="744"/>
      <c r="H41" s="745"/>
      <c r="I41" s="710"/>
    </row>
    <row r="42" spans="3:9" x14ac:dyDescent="0.25">
      <c r="C42" s="720"/>
      <c r="D42" s="705"/>
      <c r="E42" s="705"/>
      <c r="F42" s="705"/>
      <c r="G42" s="705"/>
      <c r="H42" s="718"/>
      <c r="I42" s="710"/>
    </row>
    <row r="43" spans="3:9" x14ac:dyDescent="0.25">
      <c r="C43" s="720"/>
      <c r="D43" s="705"/>
      <c r="E43" s="705"/>
      <c r="F43" s="705"/>
      <c r="G43" s="705"/>
      <c r="H43" s="718"/>
      <c r="I43" s="710"/>
    </row>
    <row r="44" spans="3:9" x14ac:dyDescent="0.25">
      <c r="C44" s="720"/>
      <c r="D44" s="705"/>
      <c r="E44" s="705"/>
      <c r="F44" s="705"/>
      <c r="G44" s="705"/>
      <c r="H44" s="718"/>
      <c r="I44" s="710"/>
    </row>
    <row r="45" spans="3:9" x14ac:dyDescent="0.25">
      <c r="C45" s="720"/>
      <c r="D45" s="705"/>
      <c r="E45" s="705"/>
      <c r="F45" s="705"/>
      <c r="G45" s="705"/>
      <c r="H45" s="718"/>
      <c r="I45" s="710"/>
    </row>
    <row r="46" spans="3:9" x14ac:dyDescent="0.25">
      <c r="C46" s="720"/>
      <c r="D46" s="705"/>
      <c r="E46" s="705"/>
      <c r="F46" s="705"/>
      <c r="G46" s="705"/>
      <c r="H46" s="718"/>
      <c r="I46" s="710"/>
    </row>
    <row r="47" spans="3:9" x14ac:dyDescent="0.25">
      <c r="C47" s="720"/>
      <c r="D47" s="705"/>
      <c r="E47" s="705"/>
      <c r="F47" s="705"/>
      <c r="G47" s="705"/>
      <c r="H47" s="718"/>
      <c r="I47" s="710"/>
    </row>
    <row r="48" spans="3:9" x14ac:dyDescent="0.25">
      <c r="C48" s="720"/>
      <c r="D48" s="705"/>
      <c r="E48" s="705"/>
      <c r="F48" s="705"/>
      <c r="G48" s="705"/>
      <c r="H48" s="718"/>
      <c r="I48" s="710"/>
    </row>
    <row r="49" spans="3:9" x14ac:dyDescent="0.25">
      <c r="C49" s="720"/>
      <c r="D49" s="705"/>
      <c r="E49" s="705"/>
      <c r="F49" s="705"/>
      <c r="G49" s="705"/>
      <c r="H49" s="718"/>
      <c r="I49" s="710"/>
    </row>
    <row r="50" spans="3:9" x14ac:dyDescent="0.25">
      <c r="C50" s="720"/>
      <c r="D50" s="705"/>
      <c r="E50" s="705"/>
      <c r="F50" s="705"/>
      <c r="G50" s="705"/>
      <c r="H50" s="718"/>
      <c r="I50" s="710"/>
    </row>
    <row r="51" spans="3:9" x14ac:dyDescent="0.25">
      <c r="C51" s="720"/>
      <c r="D51" s="705"/>
      <c r="E51" s="705"/>
      <c r="F51" s="705"/>
      <c r="G51" s="705"/>
      <c r="H51" s="718"/>
      <c r="I51" s="710"/>
    </row>
    <row r="52" spans="3:9" x14ac:dyDescent="0.25">
      <c r="C52" s="720"/>
      <c r="D52" s="705"/>
      <c r="E52" s="705"/>
      <c r="F52" s="705"/>
      <c r="G52" s="705"/>
      <c r="H52" s="718"/>
      <c r="I52" s="710"/>
    </row>
    <row r="53" spans="3:9" x14ac:dyDescent="0.25">
      <c r="C53" s="720"/>
      <c r="D53" s="705"/>
      <c r="E53" s="705"/>
      <c r="F53" s="705"/>
      <c r="G53" s="705"/>
      <c r="H53" s="718"/>
      <c r="I53" s="710"/>
    </row>
    <row r="54" spans="3:9" x14ac:dyDescent="0.25">
      <c r="C54" s="720"/>
      <c r="D54" s="705"/>
      <c r="E54" s="705"/>
      <c r="F54" s="705"/>
      <c r="G54" s="705"/>
      <c r="H54" s="718"/>
      <c r="I54" s="710"/>
    </row>
    <row r="55" spans="3:9" ht="16.5" x14ac:dyDescent="0.3">
      <c r="C55" s="212"/>
      <c r="D55" s="70"/>
      <c r="E55" s="70"/>
      <c r="F55" s="70"/>
      <c r="G55" s="70"/>
      <c r="H55" s="213"/>
      <c r="I55" s="15"/>
    </row>
    <row r="56" spans="3:9" x14ac:dyDescent="0.25">
      <c r="C56" s="720"/>
      <c r="D56" s="705"/>
      <c r="E56" s="705"/>
      <c r="F56" s="705"/>
      <c r="G56" s="705"/>
      <c r="H56" s="718"/>
      <c r="I56" s="710"/>
    </row>
    <row r="57" spans="3:9" x14ac:dyDescent="0.25">
      <c r="C57" s="721"/>
      <c r="D57" s="722"/>
      <c r="E57" s="722"/>
      <c r="F57" s="722"/>
      <c r="G57" s="722"/>
      <c r="H57" s="746"/>
      <c r="I57" s="710"/>
    </row>
    <row r="60" spans="3:9" ht="17.25" x14ac:dyDescent="0.3">
      <c r="C60" s="179" t="s">
        <v>3024</v>
      </c>
      <c r="D60" s="180"/>
      <c r="E60" s="181"/>
      <c r="F60" s="182"/>
      <c r="G60" s="182"/>
      <c r="H60" s="182"/>
      <c r="I60" s="182"/>
    </row>
    <row r="61" spans="3:9" ht="14.25" customHeight="1" x14ac:dyDescent="0.3">
      <c r="C61" s="15"/>
      <c r="D61" s="15"/>
      <c r="E61" s="15"/>
      <c r="F61" s="15"/>
      <c r="G61" s="15"/>
      <c r="H61" s="15"/>
      <c r="I61" s="15"/>
    </row>
    <row r="62" spans="3:9" ht="63" customHeight="1" x14ac:dyDescent="0.25">
      <c r="C62" s="1053" t="s">
        <v>3445</v>
      </c>
      <c r="D62" s="1054"/>
      <c r="E62" s="1054"/>
      <c r="F62" s="1054"/>
      <c r="G62" s="1054"/>
      <c r="H62" s="1054"/>
      <c r="I62" s="657"/>
    </row>
    <row r="63" spans="3:9" ht="15.75" customHeight="1" x14ac:dyDescent="0.3">
      <c r="C63" s="15"/>
      <c r="D63" s="15"/>
      <c r="E63" s="15"/>
      <c r="F63" s="15"/>
      <c r="G63" s="15"/>
      <c r="H63" s="15"/>
      <c r="I63" s="15"/>
    </row>
    <row r="64" spans="3:9" ht="17.25" x14ac:dyDescent="0.3">
      <c r="C64" s="183" t="s">
        <v>2795</v>
      </c>
      <c r="D64" s="15"/>
      <c r="E64" s="15"/>
      <c r="F64" s="15"/>
      <c r="G64" s="15"/>
      <c r="H64" s="15"/>
      <c r="I64" s="15"/>
    </row>
    <row r="66" spans="3:8" s="211" customFormat="1" ht="20.100000000000001" customHeight="1" x14ac:dyDescent="0.2">
      <c r="C66" s="1139" t="str">
        <f>CONCATENATE('520'!C66," and ",'520'!C67)</f>
        <v>Insurance Risk and RI Credit Risk</v>
      </c>
      <c r="D66" s="1140"/>
      <c r="E66" s="1140"/>
      <c r="F66" s="1140"/>
      <c r="G66" s="1140"/>
      <c r="H66" s="1140"/>
    </row>
    <row r="67" spans="3:8" x14ac:dyDescent="0.25">
      <c r="C67" s="743"/>
      <c r="D67" s="744"/>
      <c r="E67" s="744"/>
      <c r="F67" s="744"/>
      <c r="G67" s="744"/>
      <c r="H67" s="745"/>
    </row>
    <row r="68" spans="3:8" x14ac:dyDescent="0.25">
      <c r="C68" s="720"/>
      <c r="D68" s="705"/>
      <c r="E68" s="705"/>
      <c r="F68" s="705"/>
      <c r="G68" s="705"/>
      <c r="H68" s="718"/>
    </row>
    <row r="69" spans="3:8" x14ac:dyDescent="0.25">
      <c r="C69" s="720"/>
      <c r="D69" s="705"/>
      <c r="E69" s="705"/>
      <c r="F69" s="705"/>
      <c r="G69" s="705"/>
      <c r="H69" s="718"/>
    </row>
    <row r="70" spans="3:8" x14ac:dyDescent="0.25">
      <c r="C70" s="720"/>
      <c r="D70" s="705"/>
      <c r="E70" s="705"/>
      <c r="F70" s="705"/>
      <c r="G70" s="705"/>
      <c r="H70" s="718"/>
    </row>
    <row r="71" spans="3:8" x14ac:dyDescent="0.25">
      <c r="C71" s="720"/>
      <c r="D71" s="705"/>
      <c r="E71" s="705"/>
      <c r="F71" s="705"/>
      <c r="G71" s="705"/>
      <c r="H71" s="718"/>
    </row>
    <row r="72" spans="3:8" x14ac:dyDescent="0.25">
      <c r="C72" s="720"/>
      <c r="D72" s="705"/>
      <c r="E72" s="705"/>
      <c r="F72" s="705"/>
      <c r="G72" s="705"/>
      <c r="H72" s="718"/>
    </row>
    <row r="73" spans="3:8" x14ac:dyDescent="0.25">
      <c r="C73" s="720"/>
      <c r="D73" s="705"/>
      <c r="E73" s="705"/>
      <c r="F73" s="705"/>
      <c r="G73" s="705"/>
      <c r="H73" s="718"/>
    </row>
    <row r="74" spans="3:8" x14ac:dyDescent="0.25">
      <c r="C74" s="720"/>
      <c r="D74" s="705"/>
      <c r="E74" s="705"/>
      <c r="F74" s="705"/>
      <c r="G74" s="705"/>
      <c r="H74" s="718"/>
    </row>
    <row r="75" spans="3:8" x14ac:dyDescent="0.25">
      <c r="C75" s="720"/>
      <c r="D75" s="705"/>
      <c r="E75" s="705"/>
      <c r="F75" s="705"/>
      <c r="G75" s="705"/>
      <c r="H75" s="718"/>
    </row>
    <row r="76" spans="3:8" x14ac:dyDescent="0.25">
      <c r="C76" s="720"/>
      <c r="D76" s="705"/>
      <c r="E76" s="705"/>
      <c r="F76" s="705"/>
      <c r="G76" s="705"/>
      <c r="H76" s="718"/>
    </row>
    <row r="77" spans="3:8" x14ac:dyDescent="0.25">
      <c r="C77" s="720"/>
      <c r="D77" s="705"/>
      <c r="E77" s="705"/>
      <c r="F77" s="705"/>
      <c r="G77" s="705"/>
      <c r="H77" s="718"/>
    </row>
    <row r="78" spans="3:8" x14ac:dyDescent="0.25">
      <c r="C78" s="720"/>
      <c r="D78" s="705"/>
      <c r="E78" s="705"/>
      <c r="F78" s="705"/>
      <c r="G78" s="705"/>
      <c r="H78" s="718"/>
    </row>
    <row r="79" spans="3:8" x14ac:dyDescent="0.25">
      <c r="C79" s="720"/>
      <c r="D79" s="705"/>
      <c r="E79" s="705"/>
      <c r="F79" s="705"/>
      <c r="G79" s="705"/>
      <c r="H79" s="718"/>
    </row>
    <row r="80" spans="3:8" x14ac:dyDescent="0.25">
      <c r="C80" s="720"/>
      <c r="D80" s="705"/>
      <c r="E80" s="705"/>
      <c r="F80" s="705"/>
      <c r="G80" s="705"/>
      <c r="H80" s="718"/>
    </row>
    <row r="81" spans="3:9" x14ac:dyDescent="0.25">
      <c r="C81" s="720"/>
      <c r="D81" s="705"/>
      <c r="E81" s="705"/>
      <c r="F81" s="705"/>
      <c r="G81" s="705"/>
      <c r="H81" s="718"/>
      <c r="I81" s="710"/>
    </row>
    <row r="82" spans="3:9" x14ac:dyDescent="0.25">
      <c r="C82" s="720"/>
      <c r="D82" s="705"/>
      <c r="E82" s="705"/>
      <c r="F82" s="705"/>
      <c r="G82" s="705"/>
      <c r="H82" s="718"/>
      <c r="I82" s="710"/>
    </row>
    <row r="83" spans="3:9" x14ac:dyDescent="0.25">
      <c r="C83" s="721"/>
      <c r="D83" s="722"/>
      <c r="E83" s="722"/>
      <c r="F83" s="722"/>
      <c r="G83" s="722"/>
      <c r="H83" s="746"/>
      <c r="I83" s="710"/>
    </row>
    <row r="85" spans="3:9" ht="16.5" x14ac:dyDescent="0.3">
      <c r="C85" s="15"/>
      <c r="D85" s="15"/>
      <c r="E85" s="15"/>
      <c r="F85" s="15"/>
      <c r="G85" s="15"/>
      <c r="H85" s="15"/>
      <c r="I85" s="15"/>
    </row>
    <row r="86" spans="3:9" ht="17.25" x14ac:dyDescent="0.3">
      <c r="C86" s="179" t="s">
        <v>3053</v>
      </c>
      <c r="D86" s="180"/>
      <c r="E86" s="181"/>
      <c r="F86" s="182"/>
      <c r="G86" s="182"/>
      <c r="H86" s="182"/>
      <c r="I86" s="182"/>
    </row>
    <row r="87" spans="3:9" ht="16.5" x14ac:dyDescent="0.3">
      <c r="C87" s="15"/>
      <c r="D87" s="15"/>
      <c r="E87" s="15"/>
      <c r="F87" s="15"/>
      <c r="G87" s="15"/>
      <c r="H87" s="15"/>
      <c r="I87" s="15"/>
    </row>
    <row r="88" spans="3:9" ht="61.5" customHeight="1" x14ac:dyDescent="0.25">
      <c r="C88" s="1053" t="s">
        <v>3446</v>
      </c>
      <c r="D88" s="1054"/>
      <c r="E88" s="1054"/>
      <c r="F88" s="1054"/>
      <c r="G88" s="1054"/>
      <c r="H88" s="1054"/>
      <c r="I88" s="657"/>
    </row>
    <row r="89" spans="3:9" ht="16.5" x14ac:dyDescent="0.3">
      <c r="C89" s="15"/>
      <c r="D89" s="15"/>
      <c r="E89" s="15"/>
      <c r="F89" s="15"/>
      <c r="G89" s="15"/>
      <c r="H89" s="15"/>
      <c r="I89" s="15"/>
    </row>
    <row r="90" spans="3:9" ht="17.25" x14ac:dyDescent="0.3">
      <c r="C90" s="183" t="s">
        <v>2795</v>
      </c>
      <c r="D90" s="15"/>
      <c r="E90" s="15"/>
      <c r="F90" s="15"/>
      <c r="G90" s="15"/>
      <c r="H90" s="15"/>
      <c r="I90" s="15"/>
    </row>
    <row r="92" spans="3:9" s="211" customFormat="1" ht="20.100000000000001" customHeight="1" x14ac:dyDescent="0.2">
      <c r="C92" s="1139" t="str">
        <f>CONCATENATE('520'!C92," and ",'520'!C93)</f>
        <v>Insurance Risk and Operational Risk</v>
      </c>
      <c r="D92" s="1140"/>
      <c r="E92" s="1140"/>
      <c r="F92" s="1140"/>
      <c r="G92" s="1140"/>
      <c r="H92" s="1140"/>
      <c r="I92" s="730"/>
    </row>
    <row r="93" spans="3:9" x14ac:dyDescent="0.25">
      <c r="C93" s="743"/>
      <c r="D93" s="744"/>
      <c r="E93" s="744"/>
      <c r="F93" s="744"/>
      <c r="G93" s="744"/>
      <c r="H93" s="745"/>
      <c r="I93" s="710"/>
    </row>
    <row r="94" spans="3:9" x14ac:dyDescent="0.25">
      <c r="C94" s="720"/>
      <c r="D94" s="705"/>
      <c r="E94" s="705"/>
      <c r="F94" s="705"/>
      <c r="G94" s="705"/>
      <c r="H94" s="718"/>
      <c r="I94" s="710"/>
    </row>
    <row r="95" spans="3:9" x14ac:dyDescent="0.25">
      <c r="C95" s="720"/>
      <c r="D95" s="705"/>
      <c r="E95" s="705"/>
      <c r="F95" s="705"/>
      <c r="G95" s="705"/>
      <c r="H95" s="718"/>
      <c r="I95" s="710"/>
    </row>
    <row r="96" spans="3:9" x14ac:dyDescent="0.25">
      <c r="C96" s="720"/>
      <c r="D96" s="705"/>
      <c r="E96" s="705"/>
      <c r="F96" s="705"/>
      <c r="G96" s="705"/>
      <c r="H96" s="718"/>
      <c r="I96" s="710"/>
    </row>
    <row r="97" spans="3:9" x14ac:dyDescent="0.25">
      <c r="C97" s="720"/>
      <c r="D97" s="705"/>
      <c r="E97" s="705"/>
      <c r="F97" s="705"/>
      <c r="G97" s="705"/>
      <c r="H97" s="718"/>
      <c r="I97" s="710"/>
    </row>
    <row r="98" spans="3:9" x14ac:dyDescent="0.25">
      <c r="C98" s="720"/>
      <c r="D98" s="705"/>
      <c r="E98" s="705"/>
      <c r="F98" s="705"/>
      <c r="G98" s="705"/>
      <c r="H98" s="718"/>
      <c r="I98" s="710"/>
    </row>
    <row r="99" spans="3:9" x14ac:dyDescent="0.25">
      <c r="C99" s="720"/>
      <c r="D99" s="705"/>
      <c r="E99" s="705"/>
      <c r="F99" s="705"/>
      <c r="G99" s="705"/>
      <c r="H99" s="718"/>
      <c r="I99" s="710"/>
    </row>
    <row r="100" spans="3:9" x14ac:dyDescent="0.25">
      <c r="C100" s="720"/>
      <c r="D100" s="705"/>
      <c r="E100" s="705"/>
      <c r="F100" s="705"/>
      <c r="G100" s="705"/>
      <c r="H100" s="718"/>
      <c r="I100" s="710"/>
    </row>
    <row r="101" spans="3:9" x14ac:dyDescent="0.25">
      <c r="C101" s="720"/>
      <c r="D101" s="705"/>
      <c r="E101" s="705"/>
      <c r="F101" s="705"/>
      <c r="G101" s="705"/>
      <c r="H101" s="718"/>
      <c r="I101" s="710"/>
    </row>
    <row r="102" spans="3:9" x14ac:dyDescent="0.25">
      <c r="C102" s="720"/>
      <c r="D102" s="705"/>
      <c r="E102" s="705"/>
      <c r="F102" s="705"/>
      <c r="G102" s="705"/>
      <c r="H102" s="718"/>
      <c r="I102" s="710"/>
    </row>
    <row r="103" spans="3:9" x14ac:dyDescent="0.25">
      <c r="C103" s="720"/>
      <c r="D103" s="705"/>
      <c r="E103" s="705"/>
      <c r="F103" s="705"/>
      <c r="G103" s="705"/>
      <c r="H103" s="718"/>
      <c r="I103" s="710"/>
    </row>
    <row r="104" spans="3:9" x14ac:dyDescent="0.25">
      <c r="C104" s="720"/>
      <c r="D104" s="705"/>
      <c r="E104" s="705"/>
      <c r="F104" s="705"/>
      <c r="G104" s="705"/>
      <c r="H104" s="718"/>
      <c r="I104" s="710"/>
    </row>
    <row r="105" spans="3:9" x14ac:dyDescent="0.25">
      <c r="C105" s="720"/>
      <c r="D105" s="705"/>
      <c r="E105" s="705"/>
      <c r="F105" s="705"/>
      <c r="G105" s="705"/>
      <c r="H105" s="718"/>
      <c r="I105" s="710"/>
    </row>
    <row r="106" spans="3:9" x14ac:dyDescent="0.25">
      <c r="C106" s="720"/>
      <c r="D106" s="705"/>
      <c r="E106" s="705"/>
      <c r="F106" s="705"/>
      <c r="G106" s="705"/>
      <c r="H106" s="718"/>
      <c r="I106" s="710"/>
    </row>
    <row r="107" spans="3:9" ht="16.5" x14ac:dyDescent="0.3">
      <c r="C107" s="212"/>
      <c r="D107" s="70"/>
      <c r="E107" s="70"/>
      <c r="F107" s="70"/>
      <c r="G107" s="70"/>
      <c r="H107" s="213"/>
      <c r="I107" s="15"/>
    </row>
    <row r="108" spans="3:9" ht="16.5" x14ac:dyDescent="0.3">
      <c r="C108" s="212"/>
      <c r="D108" s="70"/>
      <c r="E108" s="70"/>
      <c r="F108" s="70"/>
      <c r="G108" s="70"/>
      <c r="H108" s="213"/>
      <c r="I108" s="15"/>
    </row>
    <row r="109" spans="3:9" ht="16.5" x14ac:dyDescent="0.3">
      <c r="C109" s="214"/>
      <c r="D109" s="215"/>
      <c r="E109" s="215"/>
      <c r="F109" s="215"/>
      <c r="G109" s="215"/>
      <c r="H109" s="216"/>
      <c r="I109" s="15"/>
    </row>
    <row r="112" spans="3:9" ht="17.25" x14ac:dyDescent="0.3">
      <c r="C112" s="179" t="s">
        <v>3339</v>
      </c>
      <c r="D112" s="180"/>
      <c r="E112" s="181"/>
      <c r="F112" s="182"/>
      <c r="G112" s="182"/>
      <c r="H112" s="182"/>
      <c r="I112" s="182"/>
    </row>
    <row r="113" spans="3:9" ht="16.5" x14ac:dyDescent="0.3">
      <c r="C113" s="15"/>
      <c r="D113" s="15"/>
      <c r="E113" s="15"/>
      <c r="F113" s="15"/>
      <c r="G113" s="15"/>
      <c r="H113" s="15"/>
      <c r="I113" s="15"/>
    </row>
    <row r="114" spans="3:9" ht="81.75" customHeight="1" x14ac:dyDescent="0.25">
      <c r="C114" s="1053" t="s">
        <v>3447</v>
      </c>
      <c r="D114" s="1054"/>
      <c r="E114" s="1054"/>
      <c r="F114" s="1054"/>
      <c r="G114" s="1054"/>
      <c r="H114" s="1054"/>
      <c r="I114" s="657"/>
    </row>
    <row r="115" spans="3:9" ht="17.25" x14ac:dyDescent="0.3">
      <c r="C115" s="183" t="s">
        <v>2795</v>
      </c>
      <c r="D115" s="15"/>
      <c r="E115" s="15"/>
      <c r="F115" s="15"/>
      <c r="G115" s="15"/>
      <c r="H115" s="15"/>
      <c r="I115" s="15"/>
    </row>
    <row r="117" spans="3:9" ht="15" customHeight="1" x14ac:dyDescent="0.25">
      <c r="C117" s="1047"/>
      <c r="D117" s="1047" t="s">
        <v>3448</v>
      </c>
      <c r="E117" s="1047" t="s">
        <v>2439</v>
      </c>
      <c r="F117" s="1047" t="s">
        <v>3449</v>
      </c>
      <c r="G117" s="710"/>
      <c r="H117" s="710"/>
      <c r="I117" s="710"/>
    </row>
    <row r="118" spans="3:9" x14ac:dyDescent="0.25">
      <c r="C118" s="1107"/>
      <c r="D118" s="1047"/>
      <c r="E118" s="1047"/>
      <c r="F118" s="1047"/>
      <c r="G118" s="710"/>
      <c r="H118" s="710"/>
      <c r="I118" s="710"/>
    </row>
    <row r="119" spans="3:9" ht="36" customHeight="1" x14ac:dyDescent="0.25">
      <c r="C119" s="55" t="s">
        <v>3450</v>
      </c>
      <c r="D119" s="664" t="s">
        <v>3451</v>
      </c>
      <c r="E119" s="664" t="s">
        <v>3452</v>
      </c>
      <c r="F119" s="664" t="s">
        <v>3453</v>
      </c>
      <c r="G119" s="710"/>
      <c r="H119" s="710"/>
      <c r="I119" s="710"/>
    </row>
    <row r="120" spans="3:9" ht="36" customHeight="1" x14ac:dyDescent="0.25">
      <c r="C120" s="55" t="s">
        <v>3353</v>
      </c>
      <c r="D120" s="664" t="s">
        <v>3495</v>
      </c>
      <c r="E120" s="664" t="s">
        <v>3452</v>
      </c>
      <c r="F120" s="664" t="s">
        <v>3496</v>
      </c>
      <c r="G120" s="710"/>
      <c r="H120" s="710"/>
      <c r="I120" s="710"/>
    </row>
    <row r="121" spans="3:9" ht="36" customHeight="1" x14ac:dyDescent="0.25">
      <c r="C121" s="55" t="s">
        <v>3454</v>
      </c>
      <c r="D121" s="664" t="s">
        <v>3455</v>
      </c>
      <c r="E121" s="664" t="s">
        <v>3452</v>
      </c>
      <c r="F121" s="664" t="s">
        <v>3456</v>
      </c>
      <c r="G121" s="710"/>
      <c r="H121" s="710"/>
      <c r="I121" s="710"/>
    </row>
    <row r="122" spans="3:9" ht="36" customHeight="1" x14ac:dyDescent="0.25">
      <c r="C122" s="55" t="s">
        <v>3457</v>
      </c>
      <c r="D122" s="664" t="s">
        <v>3458</v>
      </c>
      <c r="E122" s="664" t="s">
        <v>3452</v>
      </c>
      <c r="F122" s="664" t="s">
        <v>3469</v>
      </c>
      <c r="G122" s="710"/>
      <c r="H122" s="710"/>
      <c r="I122" s="710"/>
    </row>
    <row r="123" spans="3:9" ht="36" customHeight="1" x14ac:dyDescent="0.25">
      <c r="C123" s="55" t="s">
        <v>3039</v>
      </c>
      <c r="D123" s="664" t="s">
        <v>3459</v>
      </c>
      <c r="E123" s="664" t="s">
        <v>3452</v>
      </c>
      <c r="F123" s="664" t="s">
        <v>3460</v>
      </c>
      <c r="G123" s="710"/>
      <c r="H123" s="710"/>
      <c r="I123" s="710"/>
    </row>
    <row r="124" spans="3:9" ht="36" customHeight="1" x14ac:dyDescent="0.25">
      <c r="C124" s="55" t="s">
        <v>3041</v>
      </c>
      <c r="D124" s="105" t="s">
        <v>3461</v>
      </c>
      <c r="E124" s="105" t="s">
        <v>3461</v>
      </c>
      <c r="F124" s="105" t="s">
        <v>3461</v>
      </c>
      <c r="G124" s="710"/>
      <c r="H124" s="710"/>
      <c r="I124" s="710"/>
    </row>
    <row r="125" spans="3:9" ht="25.5" customHeight="1" x14ac:dyDescent="0.25">
      <c r="C125" s="1133"/>
      <c r="D125" s="1134"/>
      <c r="E125" s="1134"/>
      <c r="F125" s="1135"/>
      <c r="G125" s="710"/>
      <c r="H125" s="710"/>
      <c r="I125" s="710"/>
    </row>
    <row r="126" spans="3:9" ht="55.5" customHeight="1" x14ac:dyDescent="0.25">
      <c r="C126" s="55" t="s">
        <v>3462</v>
      </c>
      <c r="D126" s="664" t="s">
        <v>3455</v>
      </c>
      <c r="E126" s="664" t="s">
        <v>3452</v>
      </c>
      <c r="F126" s="665" t="s">
        <v>3463</v>
      </c>
      <c r="G126" s="719"/>
      <c r="H126" s="710"/>
      <c r="I126" s="710"/>
    </row>
    <row r="127" spans="3:9" ht="35.25" customHeight="1" x14ac:dyDescent="0.25">
      <c r="C127" s="55" t="s">
        <v>3049</v>
      </c>
      <c r="D127" s="664" t="s">
        <v>3464</v>
      </c>
      <c r="E127" s="664" t="s">
        <v>3452</v>
      </c>
      <c r="F127" s="664" t="s">
        <v>3465</v>
      </c>
      <c r="G127" s="710"/>
      <c r="H127" s="710"/>
      <c r="I127" s="710"/>
    </row>
    <row r="128" spans="3:9" ht="35.25" customHeight="1" x14ac:dyDescent="0.25">
      <c r="C128" s="55" t="s">
        <v>3466</v>
      </c>
      <c r="D128" s="664" t="s">
        <v>3467</v>
      </c>
      <c r="E128" s="664" t="s">
        <v>3467</v>
      </c>
      <c r="F128" s="664" t="s">
        <v>3467</v>
      </c>
      <c r="G128" s="710"/>
      <c r="H128" s="710"/>
      <c r="I128" s="710"/>
    </row>
    <row r="142" spans="3:9" ht="17.25" x14ac:dyDescent="0.3">
      <c r="C142" s="179" t="s">
        <v>3368</v>
      </c>
      <c r="D142" s="180"/>
      <c r="E142" s="181"/>
      <c r="F142" s="182"/>
      <c r="G142" s="182"/>
      <c r="H142" s="182"/>
      <c r="I142" s="182"/>
    </row>
    <row r="143" spans="3:9" ht="16.5" x14ac:dyDescent="0.3">
      <c r="C143" s="15"/>
      <c r="D143" s="15"/>
      <c r="E143" s="15"/>
      <c r="F143" s="15"/>
      <c r="G143" s="15"/>
      <c r="H143" s="15"/>
      <c r="I143" s="15"/>
    </row>
    <row r="144" spans="3:9" ht="69" customHeight="1" x14ac:dyDescent="0.25">
      <c r="C144" s="1053" t="s">
        <v>3468</v>
      </c>
      <c r="D144" s="1054"/>
      <c r="E144" s="1054"/>
      <c r="F144" s="1054"/>
      <c r="G144" s="1054"/>
      <c r="H144" s="1054"/>
      <c r="I144" s="657"/>
    </row>
    <row r="145" spans="3:9" ht="17.25" x14ac:dyDescent="0.3">
      <c r="C145" s="183" t="s">
        <v>2795</v>
      </c>
      <c r="D145" s="15"/>
      <c r="E145" s="15"/>
      <c r="F145" s="15"/>
      <c r="G145" s="15"/>
      <c r="H145" s="15"/>
      <c r="I145" s="15"/>
    </row>
    <row r="147" spans="3:9" ht="15" customHeight="1" x14ac:dyDescent="0.25">
      <c r="C147" s="1063"/>
      <c r="D147" s="1047" t="s">
        <v>3448</v>
      </c>
      <c r="E147" s="1047" t="s">
        <v>2439</v>
      </c>
      <c r="F147" s="1047" t="s">
        <v>3449</v>
      </c>
      <c r="G147" s="710"/>
      <c r="H147" s="710"/>
      <c r="I147" s="710"/>
    </row>
    <row r="148" spans="3:9" x14ac:dyDescent="0.25">
      <c r="C148" s="1040"/>
      <c r="D148" s="1047"/>
      <c r="E148" s="1047"/>
      <c r="F148" s="1047"/>
      <c r="G148" s="710"/>
      <c r="H148" s="710"/>
      <c r="I148" s="710"/>
    </row>
    <row r="149" spans="3:9" ht="36" customHeight="1" x14ac:dyDescent="0.25">
      <c r="C149" s="198" t="s">
        <v>3346</v>
      </c>
      <c r="D149" s="664" t="s">
        <v>3458</v>
      </c>
      <c r="E149" s="664" t="s">
        <v>3452</v>
      </c>
      <c r="F149" s="664" t="s">
        <v>3469</v>
      </c>
      <c r="G149" s="710"/>
      <c r="H149" s="710"/>
      <c r="I149" s="710"/>
    </row>
    <row r="150" spans="3:9" ht="36" customHeight="1" x14ac:dyDescent="0.25">
      <c r="C150" s="797" t="s">
        <v>3356</v>
      </c>
      <c r="D150" s="664" t="s">
        <v>3470</v>
      </c>
      <c r="E150" s="664" t="s">
        <v>3452</v>
      </c>
      <c r="F150" s="664" t="s">
        <v>3471</v>
      </c>
      <c r="G150" s="710"/>
      <c r="H150" s="710"/>
      <c r="I150" s="710"/>
    </row>
    <row r="151" spans="3:9" ht="36" customHeight="1" x14ac:dyDescent="0.25">
      <c r="C151" s="797" t="s">
        <v>3358</v>
      </c>
      <c r="D151" s="664" t="s">
        <v>3472</v>
      </c>
      <c r="E151" s="664" t="s">
        <v>3452</v>
      </c>
      <c r="F151" s="664" t="s">
        <v>3473</v>
      </c>
      <c r="G151" s="710"/>
      <c r="H151" s="710"/>
      <c r="I151" s="710"/>
    </row>
    <row r="152" spans="3:9" ht="36" customHeight="1" x14ac:dyDescent="0.25">
      <c r="C152" s="797" t="s">
        <v>3361</v>
      </c>
      <c r="D152" s="664" t="s">
        <v>3474</v>
      </c>
      <c r="E152" s="664" t="s">
        <v>3452</v>
      </c>
      <c r="F152" s="664" t="s">
        <v>3475</v>
      </c>
      <c r="G152" s="710"/>
      <c r="H152" s="710"/>
      <c r="I152" s="710"/>
    </row>
    <row r="153" spans="3:9" ht="36" customHeight="1" x14ac:dyDescent="0.25">
      <c r="C153" s="797" t="s">
        <v>3476</v>
      </c>
      <c r="D153" s="665" t="s">
        <v>3477</v>
      </c>
      <c r="E153" s="664" t="s">
        <v>3452</v>
      </c>
      <c r="F153" s="665" t="s">
        <v>3478</v>
      </c>
      <c r="G153" s="710"/>
      <c r="H153" s="710"/>
      <c r="I153" s="710"/>
    </row>
    <row r="154" spans="3:9" ht="36" customHeight="1" x14ac:dyDescent="0.25">
      <c r="C154" s="797" t="s">
        <v>3479</v>
      </c>
      <c r="D154" s="664" t="s">
        <v>3480</v>
      </c>
      <c r="E154" s="664" t="s">
        <v>3452</v>
      </c>
      <c r="F154" s="664" t="s">
        <v>3481</v>
      </c>
      <c r="G154" s="710"/>
      <c r="H154" s="710"/>
      <c r="I154" s="710"/>
    </row>
    <row r="155" spans="3:9" ht="36" customHeight="1" x14ac:dyDescent="0.25">
      <c r="C155" s="797" t="s">
        <v>3039</v>
      </c>
      <c r="D155" s="666" t="s">
        <v>3482</v>
      </c>
      <c r="E155" s="664" t="s">
        <v>3452</v>
      </c>
      <c r="F155" s="666" t="s">
        <v>3483</v>
      </c>
      <c r="G155" s="710"/>
      <c r="H155" s="710"/>
      <c r="I155" s="710"/>
    </row>
    <row r="156" spans="3:9" ht="36" customHeight="1" x14ac:dyDescent="0.25">
      <c r="C156" s="146" t="s">
        <v>3041</v>
      </c>
      <c r="D156" s="667" t="s">
        <v>3484</v>
      </c>
      <c r="E156" s="667" t="s">
        <v>3484</v>
      </c>
      <c r="F156" s="667" t="s">
        <v>3484</v>
      </c>
      <c r="G156" s="710"/>
      <c r="H156" s="710"/>
      <c r="I156" s="710"/>
    </row>
    <row r="157" spans="3:9" ht="25.5" customHeight="1" x14ac:dyDescent="0.25">
      <c r="C157" s="1133"/>
      <c r="D157" s="1134"/>
      <c r="E157" s="1134"/>
      <c r="F157" s="1138"/>
      <c r="G157" s="710"/>
      <c r="H157" s="710"/>
      <c r="I157" s="710"/>
    </row>
    <row r="158" spans="3:9" ht="57.75" customHeight="1" x14ac:dyDescent="0.25">
      <c r="C158" s="198" t="s">
        <v>3485</v>
      </c>
      <c r="D158" s="665" t="s">
        <v>3477</v>
      </c>
      <c r="E158" s="664" t="s">
        <v>3452</v>
      </c>
      <c r="F158" s="668" t="s">
        <v>3486</v>
      </c>
      <c r="G158" s="706"/>
      <c r="H158" s="710"/>
      <c r="I158" s="710"/>
    </row>
    <row r="159" spans="3:9" ht="35.25" customHeight="1" x14ac:dyDescent="0.25">
      <c r="C159" s="797" t="s">
        <v>3049</v>
      </c>
      <c r="D159" s="669" t="s">
        <v>3487</v>
      </c>
      <c r="E159" s="664" t="s">
        <v>3452</v>
      </c>
      <c r="F159" s="667" t="s">
        <v>3488</v>
      </c>
      <c r="G159" s="710"/>
      <c r="H159" s="710"/>
      <c r="I159" s="710"/>
    </row>
    <row r="160" spans="3:9" ht="35.25" customHeight="1" x14ac:dyDescent="0.25">
      <c r="C160" s="797" t="s">
        <v>3489</v>
      </c>
      <c r="D160" s="669" t="s">
        <v>3490</v>
      </c>
      <c r="E160" s="669" t="s">
        <v>3490</v>
      </c>
      <c r="F160" s="669" t="s">
        <v>3490</v>
      </c>
      <c r="G160" s="710"/>
      <c r="H160" s="710"/>
      <c r="I160" s="710"/>
    </row>
    <row r="174" spans="3:9" ht="17.25" x14ac:dyDescent="0.3">
      <c r="C174" s="332" t="s">
        <v>3491</v>
      </c>
      <c r="D174" s="333"/>
      <c r="E174" s="334"/>
      <c r="F174" s="335"/>
      <c r="G174" s="335"/>
      <c r="H174" s="335"/>
      <c r="I174" s="182"/>
    </row>
    <row r="175" spans="3:9" ht="16.5" x14ac:dyDescent="0.3">
      <c r="C175" s="66"/>
      <c r="D175" s="66"/>
      <c r="E175" s="66"/>
      <c r="F175" s="66"/>
      <c r="G175" s="66"/>
      <c r="H175" s="66"/>
      <c r="I175" s="15"/>
    </row>
    <row r="176" spans="3:9" ht="81.75" customHeight="1" x14ac:dyDescent="0.25">
      <c r="C176" s="1136" t="s">
        <v>3492</v>
      </c>
      <c r="D176" s="1137"/>
      <c r="E176" s="1137"/>
      <c r="F176" s="1137"/>
      <c r="G176" s="1137"/>
      <c r="H176" s="1137"/>
      <c r="I176" s="657"/>
    </row>
    <row r="177" spans="3:9" ht="17.25" x14ac:dyDescent="0.3">
      <c r="C177" s="183" t="s">
        <v>2795</v>
      </c>
      <c r="D177" s="15"/>
      <c r="E177" s="15"/>
      <c r="F177" s="15"/>
      <c r="G177" s="15"/>
      <c r="H177" s="15"/>
      <c r="I177" s="15"/>
    </row>
    <row r="179" spans="3:9" ht="15" customHeight="1" x14ac:dyDescent="0.25">
      <c r="C179" s="1047"/>
      <c r="D179" s="1047" t="s">
        <v>3448</v>
      </c>
      <c r="E179" s="1047" t="s">
        <v>2439</v>
      </c>
      <c r="F179" s="1047" t="s">
        <v>3449</v>
      </c>
      <c r="G179" s="710"/>
      <c r="H179" s="710"/>
      <c r="I179" s="710"/>
    </row>
    <row r="180" spans="3:9" x14ac:dyDescent="0.25">
      <c r="C180" s="1107"/>
      <c r="D180" s="1047"/>
      <c r="E180" s="1047"/>
      <c r="F180" s="1047"/>
      <c r="G180" s="710"/>
      <c r="H180" s="710"/>
      <c r="I180" s="710"/>
    </row>
    <row r="181" spans="3:9" ht="34.5" customHeight="1" x14ac:dyDescent="0.25">
      <c r="C181" s="55" t="s">
        <v>3376</v>
      </c>
      <c r="D181" s="664" t="s">
        <v>3493</v>
      </c>
      <c r="E181" s="664" t="s">
        <v>3452</v>
      </c>
      <c r="F181" s="664" t="s">
        <v>3494</v>
      </c>
      <c r="G181" s="710"/>
      <c r="H181" s="710"/>
      <c r="I181" s="710"/>
    </row>
    <row r="182" spans="3:9" ht="34.5" customHeight="1" x14ac:dyDescent="0.25">
      <c r="C182" s="55" t="s">
        <v>3353</v>
      </c>
      <c r="D182" s="664" t="s">
        <v>3495</v>
      </c>
      <c r="E182" s="664" t="s">
        <v>3452</v>
      </c>
      <c r="F182" s="664" t="s">
        <v>3496</v>
      </c>
      <c r="G182" s="710"/>
      <c r="H182" s="710"/>
      <c r="I182" s="710"/>
    </row>
    <row r="183" spans="3:9" ht="34.5" customHeight="1" x14ac:dyDescent="0.25">
      <c r="C183" s="55" t="s">
        <v>3497</v>
      </c>
      <c r="D183" s="664" t="s">
        <v>3498</v>
      </c>
      <c r="E183" s="664" t="s">
        <v>3452</v>
      </c>
      <c r="F183" s="664" t="s">
        <v>3499</v>
      </c>
      <c r="G183" s="710"/>
      <c r="H183" s="710"/>
      <c r="I183" s="710"/>
    </row>
    <row r="184" spans="3:9" ht="34.5" customHeight="1" x14ac:dyDescent="0.25">
      <c r="C184" s="55" t="s">
        <v>3500</v>
      </c>
      <c r="D184" s="664" t="s">
        <v>3501</v>
      </c>
      <c r="E184" s="664" t="s">
        <v>3452</v>
      </c>
      <c r="F184" s="664" t="s">
        <v>3502</v>
      </c>
      <c r="G184" s="710"/>
      <c r="H184" s="710"/>
      <c r="I184" s="710"/>
    </row>
    <row r="185" spans="3:9" ht="34.5" customHeight="1" x14ac:dyDescent="0.25">
      <c r="C185" s="55" t="s">
        <v>3039</v>
      </c>
      <c r="D185" s="664" t="s">
        <v>3503</v>
      </c>
      <c r="E185" s="664" t="s">
        <v>3452</v>
      </c>
      <c r="F185" s="664" t="s">
        <v>3504</v>
      </c>
      <c r="G185" s="710"/>
      <c r="H185" s="710"/>
      <c r="I185" s="710"/>
    </row>
    <row r="186" spans="3:9" ht="34.5" customHeight="1" x14ac:dyDescent="0.25">
      <c r="C186" s="55" t="s">
        <v>3041</v>
      </c>
      <c r="D186" s="664" t="s">
        <v>3505</v>
      </c>
      <c r="E186" s="664" t="s">
        <v>3505</v>
      </c>
      <c r="F186" s="664" t="s">
        <v>3505</v>
      </c>
      <c r="G186" s="710"/>
      <c r="H186" s="710"/>
      <c r="I186" s="710"/>
    </row>
    <row r="187" spans="3:9" ht="25.5" customHeight="1" x14ac:dyDescent="0.25">
      <c r="C187" s="1133"/>
      <c r="D187" s="1134"/>
      <c r="E187" s="1134"/>
      <c r="F187" s="1135"/>
      <c r="G187" s="710"/>
      <c r="H187" s="710"/>
      <c r="I187" s="710"/>
    </row>
    <row r="188" spans="3:9" ht="69" customHeight="1" x14ac:dyDescent="0.25">
      <c r="C188" s="55" t="s">
        <v>3506</v>
      </c>
      <c r="D188" s="664" t="s">
        <v>3498</v>
      </c>
      <c r="E188" s="664" t="s">
        <v>3452</v>
      </c>
      <c r="F188" s="668" t="s">
        <v>3507</v>
      </c>
      <c r="G188" s="710"/>
      <c r="H188" s="710"/>
      <c r="I188" s="710"/>
    </row>
    <row r="189" spans="3:9" ht="35.25" customHeight="1" x14ac:dyDescent="0.25">
      <c r="C189" s="55" t="s">
        <v>3049</v>
      </c>
      <c r="D189" s="664" t="s">
        <v>3508</v>
      </c>
      <c r="E189" s="664" t="s">
        <v>3452</v>
      </c>
      <c r="F189" s="664" t="s">
        <v>3509</v>
      </c>
      <c r="G189" s="710"/>
      <c r="H189" s="710"/>
      <c r="I189" s="710"/>
    </row>
    <row r="190" spans="3:9" ht="35.25" customHeight="1" x14ac:dyDescent="0.25">
      <c r="C190" s="55" t="s">
        <v>3466</v>
      </c>
      <c r="D190" s="664" t="s">
        <v>3510</v>
      </c>
      <c r="E190" s="664" t="s">
        <v>3510</v>
      </c>
      <c r="F190" s="664" t="s">
        <v>3510</v>
      </c>
      <c r="G190" s="710"/>
      <c r="H190" s="710"/>
      <c r="I190" s="710"/>
    </row>
  </sheetData>
  <sheetProtection formatColumns="0"/>
  <mergeCells count="26">
    <mergeCell ref="C10:H10"/>
    <mergeCell ref="C157:F157"/>
    <mergeCell ref="C14:H14"/>
    <mergeCell ref="C40:H40"/>
    <mergeCell ref="C66:H66"/>
    <mergeCell ref="C92:H92"/>
    <mergeCell ref="C36:H36"/>
    <mergeCell ref="C62:H62"/>
    <mergeCell ref="C88:H88"/>
    <mergeCell ref="C114:H114"/>
    <mergeCell ref="C144:H144"/>
    <mergeCell ref="D147:D148"/>
    <mergeCell ref="E147:E148"/>
    <mergeCell ref="F147:F148"/>
    <mergeCell ref="D117:D118"/>
    <mergeCell ref="E117:E118"/>
    <mergeCell ref="F117:F118"/>
    <mergeCell ref="C176:H176"/>
    <mergeCell ref="C117:C118"/>
    <mergeCell ref="C147:C148"/>
    <mergeCell ref="C125:F125"/>
    <mergeCell ref="C179:C180"/>
    <mergeCell ref="D179:D180"/>
    <mergeCell ref="E179:E180"/>
    <mergeCell ref="F179:F180"/>
    <mergeCell ref="C187:F187"/>
  </mergeCells>
  <pageMargins left="0.70866141732283472" right="0.70866141732283472" top="0.74803149606299213" bottom="0.74803149606299213" header="0.31496062992125984" footer="0.31496062992125984"/>
  <pageSetup paperSize="9" scale="65" fitToHeight="0" orientation="landscape" r:id="rId1"/>
  <headerFooter scaleWithDoc="0">
    <oddHeader>&amp;R&amp;F</oddHeader>
    <oddFooter>&amp;L&amp;D &amp;T&amp;RPage &amp;P of &amp;N&amp;C&amp;1#&amp;"Calibri"&amp;10&amp;K000000Classification: Confidential</oddFooter>
  </headerFooter>
  <rowBreaks count="8" manualBreakCount="8">
    <brk id="33" max="16383" man="1"/>
    <brk id="59" max="16383" man="1"/>
    <brk id="85" max="16383" man="1"/>
    <brk id="111" max="16383" man="1"/>
    <brk id="124" max="16383" man="1"/>
    <brk id="141" max="16383" man="1"/>
    <brk id="173" max="16383" man="1"/>
    <brk id="187"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E129"/>
  <sheetViews>
    <sheetView workbookViewId="0"/>
  </sheetViews>
  <sheetFormatPr defaultColWidth="10.42578125" defaultRowHeight="15" x14ac:dyDescent="0.25"/>
  <cols>
    <col min="1" max="1" width="10.42578125" style="2"/>
    <col min="2" max="2" width="20.42578125" style="2" customWidth="1"/>
    <col min="3" max="4" width="10.42578125" style="2"/>
    <col min="5" max="5" width="16.85546875" style="2" customWidth="1"/>
    <col min="6" max="16384" width="10.42578125" style="2"/>
  </cols>
  <sheetData>
    <row r="1" spans="1:5" x14ac:dyDescent="0.25">
      <c r="A1" s="218" t="s">
        <v>3511</v>
      </c>
      <c r="B1" s="218" t="s">
        <v>3512</v>
      </c>
      <c r="C1" s="710"/>
      <c r="D1" s="219" t="s">
        <v>3511</v>
      </c>
      <c r="E1" s="219" t="s">
        <v>3513</v>
      </c>
    </row>
    <row r="2" spans="1:5" x14ac:dyDescent="0.25">
      <c r="A2" s="747">
        <v>0.5</v>
      </c>
      <c r="B2" s="747">
        <v>0.5</v>
      </c>
      <c r="C2" s="710"/>
      <c r="D2" s="747">
        <v>0.5</v>
      </c>
      <c r="E2" s="747">
        <v>0.25</v>
      </c>
    </row>
    <row r="3" spans="1:5" x14ac:dyDescent="0.25">
      <c r="A3" s="747">
        <v>0.50499999999999989</v>
      </c>
      <c r="B3" s="747">
        <v>0.495</v>
      </c>
      <c r="C3" s="710"/>
      <c r="D3" s="747">
        <v>0.50499999999999989</v>
      </c>
      <c r="E3" s="747">
        <v>0.24502499999999997</v>
      </c>
    </row>
    <row r="4" spans="1:5" x14ac:dyDescent="0.25">
      <c r="A4" s="747">
        <v>0.5099999999999999</v>
      </c>
      <c r="B4" s="747">
        <v>0.49</v>
      </c>
      <c r="C4" s="710"/>
      <c r="D4" s="747">
        <v>0.5099999999999999</v>
      </c>
      <c r="E4" s="747">
        <v>0.24009999999999995</v>
      </c>
    </row>
    <row r="5" spans="1:5" x14ac:dyDescent="0.25">
      <c r="A5" s="747">
        <v>0.5149999999999999</v>
      </c>
      <c r="B5" s="747">
        <v>0.48499999999999999</v>
      </c>
      <c r="C5" s="710"/>
      <c r="D5" s="747">
        <v>0.5149999999999999</v>
      </c>
      <c r="E5" s="747">
        <v>0.23522499999999999</v>
      </c>
    </row>
    <row r="6" spans="1:5" x14ac:dyDescent="0.25">
      <c r="A6" s="747">
        <v>0.51999999999999991</v>
      </c>
      <c r="B6" s="747">
        <v>0.48</v>
      </c>
      <c r="C6" s="710"/>
      <c r="D6" s="747">
        <v>0.51999999999999991</v>
      </c>
      <c r="E6" s="747">
        <v>0.23039999999999997</v>
      </c>
    </row>
    <row r="7" spans="1:5" x14ac:dyDescent="0.25">
      <c r="A7" s="747">
        <v>0.52499999999999991</v>
      </c>
      <c r="B7" s="747">
        <v>0.47499999999999998</v>
      </c>
      <c r="C7" s="710"/>
      <c r="D7" s="747">
        <v>0.52499999999999991</v>
      </c>
      <c r="E7" s="747">
        <v>0.22562499999999996</v>
      </c>
    </row>
    <row r="8" spans="1:5" x14ac:dyDescent="0.25">
      <c r="A8" s="747">
        <v>0.52999999999999992</v>
      </c>
      <c r="B8" s="747">
        <v>0.47</v>
      </c>
      <c r="C8" s="710"/>
      <c r="D8" s="747">
        <v>0.52999999999999992</v>
      </c>
      <c r="E8" s="747">
        <v>0.22089999999999999</v>
      </c>
    </row>
    <row r="9" spans="1:5" x14ac:dyDescent="0.25">
      <c r="A9" s="747">
        <v>0.53499999999999992</v>
      </c>
      <c r="B9" s="747">
        <v>0.46499999999999997</v>
      </c>
      <c r="C9" s="710"/>
      <c r="D9" s="747">
        <v>0.53499999999999992</v>
      </c>
      <c r="E9" s="747">
        <v>0.21622499999999995</v>
      </c>
    </row>
    <row r="10" spans="1:5" x14ac:dyDescent="0.25">
      <c r="A10" s="747">
        <v>0.53999999999999992</v>
      </c>
      <c r="B10" s="747">
        <v>0.45999999999999991</v>
      </c>
      <c r="C10" s="710"/>
      <c r="D10" s="747">
        <v>0.53999999999999992</v>
      </c>
      <c r="E10" s="747">
        <v>0.21159999999999993</v>
      </c>
    </row>
    <row r="11" spans="1:5" x14ac:dyDescent="0.25">
      <c r="A11" s="747">
        <v>0.54500000000000004</v>
      </c>
      <c r="B11" s="747">
        <v>0.4549999999999999</v>
      </c>
      <c r="C11" s="710"/>
      <c r="D11" s="747">
        <v>0.54500000000000004</v>
      </c>
      <c r="E11" s="747">
        <v>0.20702499999999996</v>
      </c>
    </row>
    <row r="12" spans="1:5" x14ac:dyDescent="0.25">
      <c r="A12" s="747">
        <v>0.54999999999999993</v>
      </c>
      <c r="B12" s="747">
        <v>0.44999999999999996</v>
      </c>
      <c r="C12" s="710"/>
      <c r="D12" s="747">
        <v>0.54999999999999993</v>
      </c>
      <c r="E12" s="747">
        <v>0.20249999999999996</v>
      </c>
    </row>
    <row r="13" spans="1:5" x14ac:dyDescent="0.25">
      <c r="A13" s="747">
        <v>0.55500000000000005</v>
      </c>
      <c r="B13" s="747">
        <v>0.4449999999999999</v>
      </c>
      <c r="C13" s="710"/>
      <c r="D13" s="747">
        <v>0.55500000000000005</v>
      </c>
      <c r="E13" s="747">
        <v>0.19802499999999992</v>
      </c>
    </row>
    <row r="14" spans="1:5" x14ac:dyDescent="0.25">
      <c r="A14" s="747">
        <v>0.55999999999999994</v>
      </c>
      <c r="B14" s="747">
        <v>0.43999999999999995</v>
      </c>
      <c r="C14" s="710"/>
      <c r="D14" s="747">
        <v>0.55999999999999994</v>
      </c>
      <c r="E14" s="747">
        <v>0.19359999999999997</v>
      </c>
    </row>
    <row r="15" spans="1:5" x14ac:dyDescent="0.25">
      <c r="A15" s="747">
        <v>0.56500000000000006</v>
      </c>
      <c r="B15" s="747">
        <v>0.43499999999999989</v>
      </c>
      <c r="C15" s="710"/>
      <c r="D15" s="747">
        <v>0.56500000000000006</v>
      </c>
      <c r="E15" s="747">
        <v>0.18922499999999995</v>
      </c>
    </row>
    <row r="16" spans="1:5" x14ac:dyDescent="0.25">
      <c r="A16" s="747">
        <v>0.56999999999999995</v>
      </c>
      <c r="B16" s="747">
        <v>0.42999999999999994</v>
      </c>
      <c r="C16" s="710"/>
      <c r="D16" s="747">
        <v>0.56999999999999995</v>
      </c>
      <c r="E16" s="747">
        <v>0.18489999999999993</v>
      </c>
    </row>
    <row r="17" spans="1:5" x14ac:dyDescent="0.25">
      <c r="A17" s="747">
        <v>0.57500000000000007</v>
      </c>
      <c r="B17" s="747">
        <v>0.42499999999999988</v>
      </c>
      <c r="C17" s="710"/>
      <c r="D17" s="747">
        <v>0.57500000000000007</v>
      </c>
      <c r="E17" s="747">
        <v>0.18062499999999992</v>
      </c>
    </row>
    <row r="18" spans="1:5" x14ac:dyDescent="0.25">
      <c r="A18" s="747">
        <v>0.57999999999999996</v>
      </c>
      <c r="B18" s="747">
        <v>0.41999999999999993</v>
      </c>
      <c r="C18" s="710"/>
      <c r="D18" s="747">
        <v>0.57999999999999996</v>
      </c>
      <c r="E18" s="747">
        <v>0.17639999999999995</v>
      </c>
    </row>
    <row r="19" spans="1:5" x14ac:dyDescent="0.25">
      <c r="A19" s="747">
        <v>0.58500000000000008</v>
      </c>
      <c r="B19" s="747">
        <v>0.41499999999999987</v>
      </c>
      <c r="C19" s="710"/>
      <c r="D19" s="747">
        <v>0.58500000000000008</v>
      </c>
      <c r="E19" s="747">
        <v>0.17222499999999991</v>
      </c>
    </row>
    <row r="20" spans="1:5" x14ac:dyDescent="0.25">
      <c r="A20" s="747">
        <v>0.59000000000000008</v>
      </c>
      <c r="B20" s="747">
        <v>0.40999999999999986</v>
      </c>
      <c r="C20" s="710"/>
      <c r="D20" s="747">
        <v>0.59000000000000008</v>
      </c>
      <c r="E20" s="747">
        <v>0.16809999999999992</v>
      </c>
    </row>
    <row r="21" spans="1:5" x14ac:dyDescent="0.25">
      <c r="A21" s="747">
        <v>0.59499999999999997</v>
      </c>
      <c r="B21" s="747">
        <v>0.40499999999999992</v>
      </c>
      <c r="C21" s="710"/>
      <c r="D21" s="747">
        <v>0.59499999999999997</v>
      </c>
      <c r="E21" s="747">
        <v>0.16402499999999989</v>
      </c>
    </row>
    <row r="22" spans="1:5" x14ac:dyDescent="0.25">
      <c r="A22" s="747">
        <v>0.60000000000000009</v>
      </c>
      <c r="B22" s="747">
        <v>0.39999999999999986</v>
      </c>
      <c r="C22" s="710"/>
      <c r="D22" s="747">
        <v>0.60000000000000009</v>
      </c>
      <c r="E22" s="747">
        <v>0.15999999999999989</v>
      </c>
    </row>
    <row r="23" spans="1:5" x14ac:dyDescent="0.25">
      <c r="A23" s="747">
        <v>0.60499999999999998</v>
      </c>
      <c r="B23" s="747">
        <v>0.39499999999999991</v>
      </c>
      <c r="C23" s="710"/>
      <c r="D23" s="747">
        <v>0.60499999999999998</v>
      </c>
      <c r="E23" s="747">
        <v>0.15602499999999989</v>
      </c>
    </row>
    <row r="24" spans="1:5" x14ac:dyDescent="0.25">
      <c r="A24" s="747">
        <v>0.6100000000000001</v>
      </c>
      <c r="B24" s="747">
        <v>0.38999999999999985</v>
      </c>
      <c r="C24" s="710"/>
      <c r="D24" s="747">
        <v>0.6100000000000001</v>
      </c>
      <c r="E24" s="747">
        <v>0.15209999999999993</v>
      </c>
    </row>
    <row r="25" spans="1:5" x14ac:dyDescent="0.25">
      <c r="A25" s="747">
        <v>0.61499999999999999</v>
      </c>
      <c r="B25" s="747">
        <v>0.3849999999999999</v>
      </c>
      <c r="C25" s="710"/>
      <c r="D25" s="747">
        <v>0.61499999999999999</v>
      </c>
      <c r="E25" s="747">
        <v>0.14822499999999988</v>
      </c>
    </row>
    <row r="26" spans="1:5" x14ac:dyDescent="0.25">
      <c r="A26" s="747">
        <v>0.62000000000000011</v>
      </c>
      <c r="B26" s="747">
        <v>0.37999999999999984</v>
      </c>
      <c r="C26" s="710"/>
      <c r="D26" s="747">
        <v>0.62000000000000011</v>
      </c>
      <c r="E26" s="747">
        <v>0.14439999999999992</v>
      </c>
    </row>
    <row r="27" spans="1:5" x14ac:dyDescent="0.25">
      <c r="A27" s="747">
        <v>0.625</v>
      </c>
      <c r="B27" s="747">
        <v>0.37499999999999989</v>
      </c>
      <c r="C27" s="710"/>
      <c r="D27" s="747">
        <v>0.625</v>
      </c>
      <c r="E27" s="747">
        <v>0.14062499999999992</v>
      </c>
    </row>
    <row r="28" spans="1:5" x14ac:dyDescent="0.25">
      <c r="A28" s="747">
        <v>0.63000000000000012</v>
      </c>
      <c r="B28" s="747">
        <v>0.36999999999999983</v>
      </c>
      <c r="C28" s="710"/>
      <c r="D28" s="747">
        <v>0.63000000000000012</v>
      </c>
      <c r="E28" s="747">
        <v>0.13689999999999988</v>
      </c>
    </row>
    <row r="29" spans="1:5" x14ac:dyDescent="0.25">
      <c r="A29" s="747">
        <v>0.63500000000000012</v>
      </c>
      <c r="B29" s="747">
        <v>0.36499999999999982</v>
      </c>
      <c r="C29" s="710"/>
      <c r="D29" s="747">
        <v>0.63500000000000012</v>
      </c>
      <c r="E29" s="747">
        <v>0.1332249999999999</v>
      </c>
    </row>
    <row r="30" spans="1:5" x14ac:dyDescent="0.25">
      <c r="A30" s="747">
        <v>0.64</v>
      </c>
      <c r="B30" s="747">
        <v>0.35999999999999988</v>
      </c>
      <c r="C30" s="710"/>
      <c r="D30" s="747">
        <v>0.64</v>
      </c>
      <c r="E30" s="747">
        <v>0.12959999999999991</v>
      </c>
    </row>
    <row r="31" spans="1:5" x14ac:dyDescent="0.25">
      <c r="A31" s="747">
        <v>0.64500000000000013</v>
      </c>
      <c r="B31" s="747">
        <v>0.35499999999999982</v>
      </c>
      <c r="C31" s="710"/>
      <c r="D31" s="747">
        <v>0.64500000000000013</v>
      </c>
      <c r="E31" s="747">
        <v>0.12602499999999989</v>
      </c>
    </row>
    <row r="32" spans="1:5" x14ac:dyDescent="0.25">
      <c r="A32" s="747">
        <v>0.65</v>
      </c>
      <c r="B32" s="747">
        <v>0.34999999999999987</v>
      </c>
      <c r="C32" s="710"/>
      <c r="D32" s="747">
        <v>0.65</v>
      </c>
      <c r="E32" s="747">
        <v>0.12249999999999989</v>
      </c>
    </row>
    <row r="33" spans="1:5" x14ac:dyDescent="0.25">
      <c r="A33" s="747">
        <v>0.65500000000000014</v>
      </c>
      <c r="B33" s="747">
        <v>0.34499999999999981</v>
      </c>
      <c r="C33" s="710"/>
      <c r="D33" s="747">
        <v>0.65500000000000014</v>
      </c>
      <c r="E33" s="747">
        <v>0.11902499999999991</v>
      </c>
    </row>
    <row r="34" spans="1:5" x14ac:dyDescent="0.25">
      <c r="A34" s="747">
        <v>0.66</v>
      </c>
      <c r="B34" s="747">
        <v>0.33999999999999986</v>
      </c>
      <c r="C34" s="710"/>
      <c r="D34" s="747">
        <v>0.66</v>
      </c>
      <c r="E34" s="747">
        <v>0.1155999999999999</v>
      </c>
    </row>
    <row r="35" spans="1:5" x14ac:dyDescent="0.25">
      <c r="A35" s="747">
        <v>0.66500000000000015</v>
      </c>
      <c r="B35" s="747">
        <v>0.3349999999999998</v>
      </c>
      <c r="C35" s="710"/>
      <c r="D35" s="747">
        <v>0.66500000000000015</v>
      </c>
      <c r="E35" s="747">
        <v>0.11222499999999991</v>
      </c>
    </row>
    <row r="36" spans="1:5" x14ac:dyDescent="0.25">
      <c r="A36" s="747">
        <v>0.67</v>
      </c>
      <c r="B36" s="747">
        <v>0.32999999999999985</v>
      </c>
      <c r="C36" s="710"/>
      <c r="D36" s="747">
        <v>0.67</v>
      </c>
      <c r="E36" s="747">
        <v>0.1088999999999999</v>
      </c>
    </row>
    <row r="37" spans="1:5" x14ac:dyDescent="0.25">
      <c r="A37" s="747">
        <v>0.67500000000000016</v>
      </c>
      <c r="B37" s="747">
        <v>0.32499999999999979</v>
      </c>
      <c r="C37" s="710"/>
      <c r="D37" s="747">
        <v>0.67500000000000016</v>
      </c>
      <c r="E37" s="747">
        <v>0.1056249999999999</v>
      </c>
    </row>
    <row r="38" spans="1:5" x14ac:dyDescent="0.25">
      <c r="A38" s="747">
        <v>0.68000000000000016</v>
      </c>
      <c r="B38" s="747">
        <v>0.31999999999999978</v>
      </c>
      <c r="C38" s="710"/>
      <c r="D38" s="747">
        <v>0.68000000000000016</v>
      </c>
      <c r="E38" s="747">
        <v>0.10239999999999988</v>
      </c>
    </row>
    <row r="39" spans="1:5" x14ac:dyDescent="0.25">
      <c r="A39" s="747">
        <v>0.68500000000000005</v>
      </c>
      <c r="B39" s="747">
        <v>0.31499999999999984</v>
      </c>
      <c r="C39" s="710"/>
      <c r="D39" s="747">
        <v>0.68500000000000005</v>
      </c>
      <c r="E39" s="747">
        <v>9.9224999999999897E-2</v>
      </c>
    </row>
    <row r="40" spans="1:5" x14ac:dyDescent="0.25">
      <c r="A40" s="747">
        <v>0.69000000000000017</v>
      </c>
      <c r="B40" s="747">
        <v>0.30999999999999978</v>
      </c>
      <c r="C40" s="710"/>
      <c r="D40" s="747">
        <v>0.69000000000000017</v>
      </c>
      <c r="E40" s="747">
        <v>9.6099999999999894E-2</v>
      </c>
    </row>
    <row r="41" spans="1:5" x14ac:dyDescent="0.25">
      <c r="A41" s="747">
        <v>0.69500000000000006</v>
      </c>
      <c r="B41" s="747">
        <v>0.30499999999999983</v>
      </c>
      <c r="C41" s="710"/>
      <c r="D41" s="747">
        <v>0.69500000000000006</v>
      </c>
      <c r="E41" s="747">
        <v>9.3024999999999886E-2</v>
      </c>
    </row>
    <row r="42" spans="1:5" x14ac:dyDescent="0.25">
      <c r="A42" s="747">
        <v>0.70000000000000018</v>
      </c>
      <c r="B42" s="747">
        <v>0.29999999999999977</v>
      </c>
      <c r="C42" s="710"/>
      <c r="D42" s="747">
        <v>0.70000000000000018</v>
      </c>
      <c r="E42" s="747">
        <v>8.99999999999999E-2</v>
      </c>
    </row>
    <row r="43" spans="1:5" x14ac:dyDescent="0.25">
      <c r="A43" s="747">
        <v>0.70500000000000007</v>
      </c>
      <c r="B43" s="747">
        <v>0.29499999999999982</v>
      </c>
      <c r="C43" s="710"/>
      <c r="D43" s="747">
        <v>0.70500000000000007</v>
      </c>
      <c r="E43" s="747">
        <v>8.702499999999988E-2</v>
      </c>
    </row>
    <row r="44" spans="1:5" x14ac:dyDescent="0.25">
      <c r="A44" s="747">
        <v>0.71000000000000019</v>
      </c>
      <c r="B44" s="747">
        <v>0.28999999999999976</v>
      </c>
      <c r="C44" s="710"/>
      <c r="D44" s="747">
        <v>0.71000000000000019</v>
      </c>
      <c r="E44" s="747">
        <v>8.4099999999999883E-2</v>
      </c>
    </row>
    <row r="45" spans="1:5" x14ac:dyDescent="0.25">
      <c r="A45" s="747">
        <v>0.71500000000000008</v>
      </c>
      <c r="B45" s="747">
        <v>0.28499999999999981</v>
      </c>
      <c r="C45" s="710"/>
      <c r="D45" s="747">
        <v>0.71500000000000008</v>
      </c>
      <c r="E45" s="747">
        <v>8.1224999999999895E-2</v>
      </c>
    </row>
    <row r="46" spans="1:5" x14ac:dyDescent="0.25">
      <c r="A46" s="747">
        <v>0.7200000000000002</v>
      </c>
      <c r="B46" s="747">
        <v>0.27999999999999975</v>
      </c>
      <c r="C46" s="710"/>
      <c r="D46" s="747">
        <v>0.7200000000000002</v>
      </c>
      <c r="E46" s="747">
        <v>7.8399999999999873E-2</v>
      </c>
    </row>
    <row r="47" spans="1:5" x14ac:dyDescent="0.25">
      <c r="A47" s="747">
        <v>0.7250000000000002</v>
      </c>
      <c r="B47" s="747">
        <v>0.27499999999999974</v>
      </c>
      <c r="C47" s="710"/>
      <c r="D47" s="747">
        <v>0.7250000000000002</v>
      </c>
      <c r="E47" s="747">
        <v>7.5624999999999887E-2</v>
      </c>
    </row>
    <row r="48" spans="1:5" x14ac:dyDescent="0.25">
      <c r="A48" s="747">
        <v>0.73000000000000009</v>
      </c>
      <c r="B48" s="747">
        <v>0.2699999999999998</v>
      </c>
      <c r="C48" s="710"/>
      <c r="D48" s="747">
        <v>0.73000000000000009</v>
      </c>
      <c r="E48" s="747">
        <v>7.2899999999999882E-2</v>
      </c>
    </row>
    <row r="49" spans="1:5" x14ac:dyDescent="0.25">
      <c r="A49" s="747">
        <v>0.73500000000000021</v>
      </c>
      <c r="B49" s="747">
        <v>0.26499999999999974</v>
      </c>
      <c r="C49" s="710"/>
      <c r="D49" s="747">
        <v>0.73500000000000021</v>
      </c>
      <c r="E49" s="747">
        <v>7.0224999999999885E-2</v>
      </c>
    </row>
    <row r="50" spans="1:5" x14ac:dyDescent="0.25">
      <c r="A50" s="747">
        <v>0.7400000000000001</v>
      </c>
      <c r="B50" s="747">
        <v>0.25999999999999979</v>
      </c>
      <c r="C50" s="710"/>
      <c r="D50" s="747">
        <v>0.7400000000000001</v>
      </c>
      <c r="E50" s="747">
        <v>6.7599999999999869E-2</v>
      </c>
    </row>
    <row r="51" spans="1:5" x14ac:dyDescent="0.25">
      <c r="A51" s="747">
        <v>0.74500000000000022</v>
      </c>
      <c r="B51" s="747">
        <v>0.25499999999999973</v>
      </c>
      <c r="C51" s="710"/>
      <c r="D51" s="747">
        <v>0.74500000000000022</v>
      </c>
      <c r="E51" s="747">
        <v>6.5024999999999875E-2</v>
      </c>
    </row>
    <row r="52" spans="1:5" x14ac:dyDescent="0.25">
      <c r="A52" s="747">
        <v>0.75000000000000011</v>
      </c>
      <c r="B52" s="747">
        <v>0.24999999999999978</v>
      </c>
      <c r="C52" s="710"/>
      <c r="D52" s="747">
        <v>0.75000000000000011</v>
      </c>
      <c r="E52" s="747">
        <v>6.2499999999999889E-2</v>
      </c>
    </row>
    <row r="53" spans="1:5" x14ac:dyDescent="0.25">
      <c r="A53" s="747">
        <v>0.75500000000000023</v>
      </c>
      <c r="B53" s="747">
        <v>0.24499999999999975</v>
      </c>
      <c r="C53" s="710"/>
      <c r="D53" s="747">
        <v>0.75500000000000023</v>
      </c>
      <c r="E53" s="747">
        <v>6.0024999999999891E-2</v>
      </c>
    </row>
    <row r="54" spans="1:5" x14ac:dyDescent="0.25">
      <c r="A54" s="747">
        <v>0.76000000000000012</v>
      </c>
      <c r="B54" s="747">
        <v>0.23999999999999977</v>
      </c>
      <c r="C54" s="710"/>
      <c r="D54" s="747">
        <v>0.76000000000000012</v>
      </c>
      <c r="E54" s="747">
        <v>5.759999999999988E-2</v>
      </c>
    </row>
    <row r="55" spans="1:5" x14ac:dyDescent="0.25">
      <c r="A55" s="747">
        <v>0.76500000000000024</v>
      </c>
      <c r="B55" s="747">
        <v>0.23499999999999974</v>
      </c>
      <c r="C55" s="710"/>
      <c r="D55" s="747">
        <v>0.76500000000000024</v>
      </c>
      <c r="E55" s="747">
        <v>5.5224999999999885E-2</v>
      </c>
    </row>
    <row r="56" spans="1:5" x14ac:dyDescent="0.25">
      <c r="A56" s="747">
        <v>0.77000000000000024</v>
      </c>
      <c r="B56" s="747">
        <v>0.22999999999999973</v>
      </c>
      <c r="C56" s="710"/>
      <c r="D56" s="747">
        <v>0.77000000000000024</v>
      </c>
      <c r="E56" s="747">
        <v>5.2899999999999892E-2</v>
      </c>
    </row>
    <row r="57" spans="1:5" x14ac:dyDescent="0.25">
      <c r="A57" s="747">
        <v>0.77500000000000013</v>
      </c>
      <c r="B57" s="747">
        <v>0.22499999999999976</v>
      </c>
      <c r="C57" s="710"/>
      <c r="D57" s="747">
        <v>0.77500000000000013</v>
      </c>
      <c r="E57" s="747">
        <v>5.0624999999999885E-2</v>
      </c>
    </row>
    <row r="58" spans="1:5" x14ac:dyDescent="0.25">
      <c r="A58" s="747">
        <v>0.78000000000000025</v>
      </c>
      <c r="B58" s="747">
        <v>0.21999999999999972</v>
      </c>
      <c r="C58" s="710"/>
      <c r="D58" s="747">
        <v>0.78000000000000025</v>
      </c>
      <c r="E58" s="747">
        <v>4.8399999999999888E-2</v>
      </c>
    </row>
    <row r="59" spans="1:5" x14ac:dyDescent="0.25">
      <c r="A59" s="747">
        <v>0.78500000000000014</v>
      </c>
      <c r="B59" s="747">
        <v>0.21499999999999975</v>
      </c>
      <c r="C59" s="710"/>
      <c r="D59" s="747">
        <v>0.78500000000000014</v>
      </c>
      <c r="E59" s="747">
        <v>4.6224999999999884E-2</v>
      </c>
    </row>
    <row r="60" spans="1:5" x14ac:dyDescent="0.25">
      <c r="A60" s="747">
        <v>0.79000000000000026</v>
      </c>
      <c r="B60" s="747">
        <v>0.20999999999999971</v>
      </c>
      <c r="C60" s="710"/>
      <c r="D60" s="747">
        <v>0.79000000000000026</v>
      </c>
      <c r="E60" s="747">
        <v>4.4099999999999882E-2</v>
      </c>
    </row>
    <row r="61" spans="1:5" x14ac:dyDescent="0.25">
      <c r="A61" s="747">
        <v>0.79500000000000015</v>
      </c>
      <c r="B61" s="747">
        <v>0.20499999999999974</v>
      </c>
      <c r="C61" s="710"/>
      <c r="D61" s="747">
        <v>0.79500000000000015</v>
      </c>
      <c r="E61" s="747">
        <v>4.2024999999999896E-2</v>
      </c>
    </row>
    <row r="62" spans="1:5" x14ac:dyDescent="0.25">
      <c r="A62" s="747">
        <v>0.80000000000000027</v>
      </c>
      <c r="B62" s="747">
        <v>0.19999999999999971</v>
      </c>
      <c r="C62" s="710"/>
      <c r="D62" s="747">
        <v>0.80000000000000027</v>
      </c>
      <c r="E62" s="747">
        <v>3.9999999999999897E-2</v>
      </c>
    </row>
    <row r="63" spans="1:5" x14ac:dyDescent="0.25">
      <c r="A63" s="747">
        <v>0.80500000000000016</v>
      </c>
      <c r="B63" s="747">
        <v>0.19499999999999973</v>
      </c>
      <c r="C63" s="710"/>
      <c r="D63" s="747">
        <v>0.80500000000000016</v>
      </c>
      <c r="E63" s="747">
        <v>3.8024999999999885E-2</v>
      </c>
    </row>
    <row r="64" spans="1:5" x14ac:dyDescent="0.25">
      <c r="A64" s="747">
        <v>0.81000000000000028</v>
      </c>
      <c r="B64" s="747">
        <v>0.1899999999999997</v>
      </c>
      <c r="C64" s="710"/>
      <c r="D64" s="747">
        <v>0.81000000000000028</v>
      </c>
      <c r="E64" s="747">
        <v>3.6099999999999889E-2</v>
      </c>
    </row>
    <row r="65" spans="1:5" x14ac:dyDescent="0.25">
      <c r="A65" s="747">
        <v>0.81500000000000028</v>
      </c>
      <c r="B65" s="747">
        <v>0.18499999999999969</v>
      </c>
      <c r="C65" s="710"/>
      <c r="D65" s="747">
        <v>0.81500000000000028</v>
      </c>
      <c r="E65" s="747">
        <v>3.4224999999999887E-2</v>
      </c>
    </row>
    <row r="66" spans="1:5" x14ac:dyDescent="0.25">
      <c r="A66" s="747">
        <v>0.82000000000000017</v>
      </c>
      <c r="B66" s="747">
        <v>0.17999999999999972</v>
      </c>
      <c r="C66" s="710"/>
      <c r="D66" s="747">
        <v>0.82000000000000017</v>
      </c>
      <c r="E66" s="747">
        <v>3.2399999999999894E-2</v>
      </c>
    </row>
    <row r="67" spans="1:5" x14ac:dyDescent="0.25">
      <c r="A67" s="747">
        <v>0.82500000000000029</v>
      </c>
      <c r="B67" s="747">
        <v>0.17499999999999968</v>
      </c>
      <c r="C67" s="710"/>
      <c r="D67" s="747">
        <v>0.82500000000000029</v>
      </c>
      <c r="E67" s="747">
        <v>3.0624999999999899E-2</v>
      </c>
    </row>
    <row r="68" spans="1:5" x14ac:dyDescent="0.25">
      <c r="A68" s="747">
        <v>0.83000000000000018</v>
      </c>
      <c r="B68" s="747">
        <v>0.16999999999999971</v>
      </c>
      <c r="C68" s="710"/>
      <c r="D68" s="747">
        <v>0.83000000000000018</v>
      </c>
      <c r="E68" s="747">
        <v>2.8899999999999898E-2</v>
      </c>
    </row>
    <row r="69" spans="1:5" x14ac:dyDescent="0.25">
      <c r="A69" s="747">
        <v>0.8350000000000003</v>
      </c>
      <c r="B69" s="747">
        <v>0.16499999999999967</v>
      </c>
      <c r="C69" s="710"/>
      <c r="D69" s="747">
        <v>0.8350000000000003</v>
      </c>
      <c r="E69" s="747">
        <v>2.7224999999999899E-2</v>
      </c>
    </row>
    <row r="70" spans="1:5" x14ac:dyDescent="0.25">
      <c r="A70" s="747">
        <v>0.84000000000000019</v>
      </c>
      <c r="B70" s="747">
        <v>0.1599999999999997</v>
      </c>
      <c r="C70" s="710"/>
      <c r="D70" s="747">
        <v>0.84000000000000019</v>
      </c>
      <c r="E70" s="747">
        <v>2.5599999999999901E-2</v>
      </c>
    </row>
    <row r="71" spans="1:5" x14ac:dyDescent="0.25">
      <c r="A71" s="747">
        <v>0.84500000000000031</v>
      </c>
      <c r="B71" s="747">
        <v>0.15499999999999967</v>
      </c>
      <c r="C71" s="710"/>
      <c r="D71" s="747">
        <v>0.84500000000000031</v>
      </c>
      <c r="E71" s="747">
        <v>2.4024999999999901E-2</v>
      </c>
    </row>
    <row r="72" spans="1:5" x14ac:dyDescent="0.25">
      <c r="A72" s="747">
        <v>0.8500000000000002</v>
      </c>
      <c r="B72" s="747">
        <v>0.14999999999999969</v>
      </c>
      <c r="C72" s="710"/>
      <c r="D72" s="747">
        <v>0.8500000000000002</v>
      </c>
      <c r="E72" s="747">
        <v>2.2499999999999902E-2</v>
      </c>
    </row>
    <row r="73" spans="1:5" x14ac:dyDescent="0.25">
      <c r="A73" s="747">
        <v>0.85500000000000032</v>
      </c>
      <c r="B73" s="747">
        <v>0.14499999999999966</v>
      </c>
      <c r="C73" s="710"/>
      <c r="D73" s="747">
        <v>0.85500000000000032</v>
      </c>
      <c r="E73" s="747">
        <v>2.1024999999999905E-2</v>
      </c>
    </row>
    <row r="74" spans="1:5" x14ac:dyDescent="0.25">
      <c r="A74" s="747">
        <v>0.86000000000000032</v>
      </c>
      <c r="B74" s="747">
        <v>0.13999999999999965</v>
      </c>
      <c r="C74" s="710"/>
      <c r="D74" s="747">
        <v>0.86000000000000032</v>
      </c>
      <c r="E74" s="747">
        <v>1.9599999999999906E-2</v>
      </c>
    </row>
    <row r="75" spans="1:5" x14ac:dyDescent="0.25">
      <c r="A75" s="747">
        <v>0.86500000000000021</v>
      </c>
      <c r="B75" s="747">
        <v>0.13499999999999968</v>
      </c>
      <c r="C75" s="710"/>
      <c r="D75" s="747">
        <v>0.86500000000000021</v>
      </c>
      <c r="E75" s="747">
        <v>1.8224999999999908E-2</v>
      </c>
    </row>
    <row r="76" spans="1:5" x14ac:dyDescent="0.25">
      <c r="A76" s="747">
        <v>0.87000000000000033</v>
      </c>
      <c r="B76" s="747">
        <v>0.12999999999999964</v>
      </c>
      <c r="C76" s="710"/>
      <c r="D76" s="747">
        <v>0.87000000000000033</v>
      </c>
      <c r="E76" s="747">
        <v>1.6899999999999912E-2</v>
      </c>
    </row>
    <row r="77" spans="1:5" x14ac:dyDescent="0.25">
      <c r="A77" s="747">
        <v>0.87500000000000022</v>
      </c>
      <c r="B77" s="747">
        <v>0.12499999999999967</v>
      </c>
      <c r="C77" s="710"/>
      <c r="D77" s="747">
        <v>0.87500000000000022</v>
      </c>
      <c r="E77" s="747">
        <v>1.5624999999999917E-2</v>
      </c>
    </row>
    <row r="78" spans="1:5" x14ac:dyDescent="0.25">
      <c r="A78" s="747">
        <v>0.88000000000000034</v>
      </c>
      <c r="B78" s="747">
        <v>0.11999999999999965</v>
      </c>
      <c r="C78" s="710"/>
      <c r="D78" s="747">
        <v>0.88000000000000034</v>
      </c>
      <c r="E78" s="747">
        <v>1.439999999999992E-2</v>
      </c>
    </row>
    <row r="79" spans="1:5" x14ac:dyDescent="0.25">
      <c r="A79" s="747">
        <v>0.88500000000000023</v>
      </c>
      <c r="B79" s="747">
        <v>0.11499999999999966</v>
      </c>
      <c r="C79" s="710"/>
      <c r="D79" s="747">
        <v>0.88500000000000023</v>
      </c>
      <c r="E79" s="747">
        <v>1.3224999999999921E-2</v>
      </c>
    </row>
    <row r="80" spans="1:5" x14ac:dyDescent="0.25">
      <c r="A80" s="747">
        <v>0.89000000000000035</v>
      </c>
      <c r="B80" s="747">
        <v>0.10999999999999964</v>
      </c>
      <c r="C80" s="710"/>
      <c r="D80" s="747">
        <v>0.89000000000000035</v>
      </c>
      <c r="E80" s="747">
        <v>1.2099999999999922E-2</v>
      </c>
    </row>
    <row r="81" spans="1:5" x14ac:dyDescent="0.25">
      <c r="A81" s="747">
        <v>0.89500000000000024</v>
      </c>
      <c r="B81" s="747">
        <v>0.10499999999999965</v>
      </c>
      <c r="C81" s="710"/>
      <c r="D81" s="747">
        <v>0.89500000000000024</v>
      </c>
      <c r="E81" s="747">
        <v>1.1024999999999924E-2</v>
      </c>
    </row>
    <row r="82" spans="1:5" x14ac:dyDescent="0.25">
      <c r="A82" s="747">
        <v>0.90000000000000036</v>
      </c>
      <c r="B82" s="747">
        <v>9.9999999999999645E-2</v>
      </c>
      <c r="C82" s="710"/>
      <c r="D82" s="747">
        <v>0.90000000000000036</v>
      </c>
      <c r="E82" s="747">
        <v>9.9999999999999291E-3</v>
      </c>
    </row>
    <row r="83" spans="1:5" x14ac:dyDescent="0.25">
      <c r="A83" s="747">
        <v>0.90500000000000036</v>
      </c>
      <c r="B83" s="747">
        <v>9.4999999999999626E-2</v>
      </c>
      <c r="C83" s="710"/>
      <c r="D83" s="747">
        <v>0.90500000000000036</v>
      </c>
      <c r="E83" s="747">
        <v>9.0249999999999324E-3</v>
      </c>
    </row>
    <row r="84" spans="1:5" x14ac:dyDescent="0.25">
      <c r="A84" s="747">
        <v>0.91000000000000025</v>
      </c>
      <c r="B84" s="747">
        <v>8.9999999999999636E-2</v>
      </c>
      <c r="C84" s="710"/>
      <c r="D84" s="747">
        <v>0.91000000000000025</v>
      </c>
      <c r="E84" s="747">
        <v>8.0999999999999319E-3</v>
      </c>
    </row>
    <row r="85" spans="1:5" x14ac:dyDescent="0.25">
      <c r="A85" s="747">
        <v>0.91500000000000037</v>
      </c>
      <c r="B85" s="747">
        <v>8.4999999999999618E-2</v>
      </c>
      <c r="C85" s="710"/>
      <c r="D85" s="747">
        <v>0.91500000000000037</v>
      </c>
      <c r="E85" s="747">
        <v>7.2249999999999363E-3</v>
      </c>
    </row>
    <row r="86" spans="1:5" x14ac:dyDescent="0.25">
      <c r="A86" s="747">
        <v>0.92000000000000026</v>
      </c>
      <c r="B86" s="747">
        <v>7.9999999999999627E-2</v>
      </c>
      <c r="C86" s="710"/>
      <c r="D86" s="747">
        <v>0.92000000000000026</v>
      </c>
      <c r="E86" s="747">
        <v>6.3999999999999405E-3</v>
      </c>
    </row>
    <row r="87" spans="1:5" x14ac:dyDescent="0.25">
      <c r="A87" s="747">
        <v>0.92500000000000038</v>
      </c>
      <c r="B87" s="747">
        <v>7.4999999999999623E-2</v>
      </c>
      <c r="C87" s="710"/>
      <c r="D87" s="747">
        <v>0.92500000000000038</v>
      </c>
      <c r="E87" s="747">
        <v>5.6249999999999425E-3</v>
      </c>
    </row>
    <row r="88" spans="1:5" x14ac:dyDescent="0.25">
      <c r="A88" s="747">
        <v>0.93000000000000027</v>
      </c>
      <c r="B88" s="747">
        <v>6.9999999999999604E-2</v>
      </c>
      <c r="C88" s="710"/>
      <c r="D88" s="747">
        <v>0.93000000000000027</v>
      </c>
      <c r="E88" s="747">
        <v>4.8999999999999461E-3</v>
      </c>
    </row>
    <row r="89" spans="1:5" x14ac:dyDescent="0.25">
      <c r="A89" s="747">
        <v>0.93500000000000039</v>
      </c>
      <c r="B89" s="747">
        <v>6.4999999999999614E-2</v>
      </c>
      <c r="C89" s="710"/>
      <c r="D89" s="747">
        <v>0.93500000000000039</v>
      </c>
      <c r="E89" s="747">
        <v>4.2249999999999493E-3</v>
      </c>
    </row>
    <row r="90" spans="1:5" x14ac:dyDescent="0.25">
      <c r="A90" s="747">
        <v>0.94000000000000028</v>
      </c>
      <c r="B90" s="747">
        <v>5.9999999999999602E-2</v>
      </c>
      <c r="C90" s="710"/>
      <c r="D90" s="747">
        <v>0.94000000000000028</v>
      </c>
      <c r="E90" s="747">
        <v>3.5999999999999531E-3</v>
      </c>
    </row>
    <row r="91" spans="1:5" x14ac:dyDescent="0.25">
      <c r="A91" s="747">
        <v>0.9450000000000004</v>
      </c>
      <c r="B91" s="747">
        <v>5.4999999999999605E-2</v>
      </c>
      <c r="C91" s="710"/>
      <c r="D91" s="747">
        <v>0.9450000000000004</v>
      </c>
      <c r="E91" s="747">
        <v>3.0249999999999561E-3</v>
      </c>
    </row>
    <row r="92" spans="1:5" x14ac:dyDescent="0.25">
      <c r="A92" s="747">
        <v>0.9500000000000004</v>
      </c>
      <c r="B92" s="747">
        <v>4.9999999999999593E-2</v>
      </c>
      <c r="C92" s="710"/>
      <c r="D92" s="747">
        <v>0.9500000000000004</v>
      </c>
      <c r="E92" s="747">
        <v>2.4999999999999602E-3</v>
      </c>
    </row>
    <row r="93" spans="1:5" x14ac:dyDescent="0.25">
      <c r="A93" s="747">
        <v>0.95500000000000029</v>
      </c>
      <c r="B93" s="747">
        <v>4.4999999999999596E-2</v>
      </c>
      <c r="C93" s="710"/>
      <c r="D93" s="747">
        <v>0.95500000000000029</v>
      </c>
      <c r="E93" s="747">
        <v>2.0249999999999635E-3</v>
      </c>
    </row>
    <row r="94" spans="1:5" x14ac:dyDescent="0.25">
      <c r="A94" s="747">
        <v>0.96000000000000041</v>
      </c>
      <c r="B94" s="747">
        <v>3.9999999999999584E-2</v>
      </c>
      <c r="C94" s="710"/>
      <c r="D94" s="747">
        <v>0.96000000000000041</v>
      </c>
      <c r="E94" s="747">
        <v>1.5999999999999671E-3</v>
      </c>
    </row>
    <row r="95" spans="1:5" x14ac:dyDescent="0.25">
      <c r="A95" s="747">
        <v>0.9650000000000003</v>
      </c>
      <c r="B95" s="747">
        <v>3.4999999999999587E-2</v>
      </c>
      <c r="C95" s="710"/>
      <c r="D95" s="747">
        <v>0.9650000000000003</v>
      </c>
      <c r="E95" s="747">
        <v>1.2249999999999709E-3</v>
      </c>
    </row>
    <row r="96" spans="1:5" x14ac:dyDescent="0.25">
      <c r="A96" s="747">
        <v>0.97000000000000042</v>
      </c>
      <c r="B96" s="747">
        <v>2.9999999999999583E-2</v>
      </c>
      <c r="C96" s="710"/>
      <c r="D96" s="747">
        <v>0.97000000000000042</v>
      </c>
      <c r="E96" s="747">
        <v>8.9999999999997482E-4</v>
      </c>
    </row>
    <row r="97" spans="1:5" x14ac:dyDescent="0.25">
      <c r="A97" s="747">
        <v>0.97500000000000031</v>
      </c>
      <c r="B97" s="747">
        <v>2.4999999999999575E-2</v>
      </c>
      <c r="C97" s="710"/>
      <c r="D97" s="747">
        <v>0.97500000000000031</v>
      </c>
      <c r="E97" s="747">
        <v>6.2499999999997876E-4</v>
      </c>
    </row>
    <row r="98" spans="1:5" x14ac:dyDescent="0.25">
      <c r="A98" s="747">
        <v>0.98000000000000043</v>
      </c>
      <c r="B98" s="747">
        <v>1.9999999999999574E-2</v>
      </c>
      <c r="C98" s="710"/>
      <c r="D98" s="747">
        <v>0.98000000000000043</v>
      </c>
      <c r="E98" s="747">
        <v>3.9999999999998289E-4</v>
      </c>
    </row>
    <row r="99" spans="1:5" x14ac:dyDescent="0.25">
      <c r="A99" s="747">
        <v>0.98500000000000032</v>
      </c>
      <c r="B99" s="747">
        <v>1.4999999999999567E-2</v>
      </c>
      <c r="C99" s="710"/>
      <c r="D99" s="747">
        <v>0.98500000000000032</v>
      </c>
      <c r="E99" s="747">
        <v>2.2499999999998704E-4</v>
      </c>
    </row>
    <row r="100" spans="1:5" x14ac:dyDescent="0.25">
      <c r="A100" s="747">
        <v>0.98550000000000038</v>
      </c>
      <c r="B100" s="747">
        <v>1.4499999999999623E-2</v>
      </c>
      <c r="C100" s="710"/>
      <c r="D100" s="747">
        <v>0.98550000000000038</v>
      </c>
      <c r="E100" s="747">
        <v>2.1024999999998906E-4</v>
      </c>
    </row>
    <row r="101" spans="1:5" x14ac:dyDescent="0.25">
      <c r="A101" s="747">
        <v>0.98600000000000021</v>
      </c>
      <c r="B101" s="747">
        <v>1.3999999999999678E-2</v>
      </c>
      <c r="C101" s="710"/>
      <c r="D101" s="747">
        <v>0.98600000000000021</v>
      </c>
      <c r="E101" s="747">
        <v>1.9599999999999099E-4</v>
      </c>
    </row>
    <row r="102" spans="1:5" x14ac:dyDescent="0.25">
      <c r="A102" s="747">
        <v>0.98650000000000027</v>
      </c>
      <c r="B102" s="747">
        <v>1.3499999999999733E-2</v>
      </c>
      <c r="C102" s="710"/>
      <c r="D102" s="747">
        <v>0.98650000000000027</v>
      </c>
      <c r="E102" s="747">
        <v>1.8224999999999283E-4</v>
      </c>
    </row>
    <row r="103" spans="1:5" x14ac:dyDescent="0.25">
      <c r="A103" s="747">
        <v>0.9870000000000001</v>
      </c>
      <c r="B103" s="747">
        <v>1.299999999999979E-2</v>
      </c>
      <c r="C103" s="710"/>
      <c r="D103" s="747">
        <v>0.9870000000000001</v>
      </c>
      <c r="E103" s="747">
        <v>1.6899999999999454E-4</v>
      </c>
    </row>
    <row r="104" spans="1:5" x14ac:dyDescent="0.25">
      <c r="A104" s="747">
        <v>0.98750000000000016</v>
      </c>
      <c r="B104" s="747">
        <v>1.2499999999999845E-2</v>
      </c>
      <c r="C104" s="710"/>
      <c r="D104" s="747">
        <v>0.98750000000000016</v>
      </c>
      <c r="E104" s="747">
        <v>1.5624999999999613E-4</v>
      </c>
    </row>
    <row r="105" spans="1:5" x14ac:dyDescent="0.25">
      <c r="A105" s="747">
        <v>0.98799999999999999</v>
      </c>
      <c r="B105" s="747">
        <v>1.19999999999999E-2</v>
      </c>
      <c r="C105" s="710"/>
      <c r="D105" s="747">
        <v>0.98799999999999999</v>
      </c>
      <c r="E105" s="747">
        <v>1.4399999999999756E-4</v>
      </c>
    </row>
    <row r="106" spans="1:5" x14ac:dyDescent="0.25">
      <c r="A106" s="747">
        <v>0.98850000000000005</v>
      </c>
      <c r="B106" s="747">
        <v>1.1499999999999955E-2</v>
      </c>
      <c r="C106" s="710"/>
      <c r="D106" s="747">
        <v>0.98850000000000005</v>
      </c>
      <c r="E106" s="747">
        <v>1.3224999999999896E-4</v>
      </c>
    </row>
    <row r="107" spans="1:5" x14ac:dyDescent="0.25">
      <c r="A107" s="747">
        <v>0.98899999999999988</v>
      </c>
      <c r="B107" s="747">
        <v>1.100000000000001E-2</v>
      </c>
      <c r="C107" s="710"/>
      <c r="D107" s="747">
        <v>0.98899999999999988</v>
      </c>
      <c r="E107" s="747">
        <v>1.2100000000000022E-4</v>
      </c>
    </row>
    <row r="108" spans="1:5" x14ac:dyDescent="0.25">
      <c r="A108" s="747">
        <v>0.98949999999999994</v>
      </c>
      <c r="B108" s="747">
        <v>1.0500000000000065E-2</v>
      </c>
      <c r="C108" s="710"/>
      <c r="D108" s="747">
        <v>0.98949999999999994</v>
      </c>
      <c r="E108" s="747">
        <v>1.1025000000000137E-4</v>
      </c>
    </row>
    <row r="109" spans="1:5" x14ac:dyDescent="0.25">
      <c r="A109" s="747">
        <v>0.98999999999999977</v>
      </c>
      <c r="B109" s="747">
        <v>1.000000000000012E-2</v>
      </c>
      <c r="C109" s="710"/>
      <c r="D109" s="747">
        <v>0.98999999999999977</v>
      </c>
      <c r="E109" s="747">
        <v>1.0000000000000239E-4</v>
      </c>
    </row>
    <row r="110" spans="1:5" x14ac:dyDescent="0.25">
      <c r="A110" s="747">
        <v>0.99049999999999983</v>
      </c>
      <c r="B110" s="747">
        <v>9.500000000000175E-3</v>
      </c>
      <c r="C110" s="710"/>
      <c r="D110" s="747">
        <v>0.99049999999999983</v>
      </c>
      <c r="E110" s="747">
        <v>9.0250000000003319E-5</v>
      </c>
    </row>
    <row r="111" spans="1:5" x14ac:dyDescent="0.25">
      <c r="A111" s="747">
        <v>0.99099999999999977</v>
      </c>
      <c r="B111" s="747">
        <v>9.0000000000002283E-3</v>
      </c>
      <c r="C111" s="710"/>
      <c r="D111" s="747">
        <v>0.99099999999999977</v>
      </c>
      <c r="E111" s="747">
        <v>8.1000000000004124E-5</v>
      </c>
    </row>
    <row r="112" spans="1:5" x14ac:dyDescent="0.25">
      <c r="A112" s="747">
        <v>0.9914999999999996</v>
      </c>
      <c r="B112" s="747">
        <v>8.5000000000002834E-3</v>
      </c>
      <c r="C112" s="710"/>
      <c r="D112" s="747">
        <v>0.9914999999999996</v>
      </c>
      <c r="E112" s="747">
        <v>7.2250000000004833E-5</v>
      </c>
    </row>
    <row r="113" spans="1:5" x14ac:dyDescent="0.25">
      <c r="A113" s="747">
        <v>0.99199999999999966</v>
      </c>
      <c r="B113" s="747">
        <v>8.0000000000003402E-3</v>
      </c>
      <c r="C113" s="710"/>
      <c r="D113" s="747">
        <v>0.99199999999999966</v>
      </c>
      <c r="E113" s="747">
        <v>6.4000000000005432E-5</v>
      </c>
    </row>
    <row r="114" spans="1:5" x14ac:dyDescent="0.25">
      <c r="A114" s="747">
        <v>0.99249999999999949</v>
      </c>
      <c r="B114" s="747">
        <v>7.5000000000003944E-3</v>
      </c>
      <c r="C114" s="710"/>
      <c r="D114" s="747">
        <v>0.99249999999999949</v>
      </c>
      <c r="E114" s="747">
        <v>5.6250000000005928E-5</v>
      </c>
    </row>
    <row r="115" spans="1:5" x14ac:dyDescent="0.25">
      <c r="A115" s="747">
        <v>0.99299999999999955</v>
      </c>
      <c r="B115" s="747">
        <v>7.0000000000004494E-3</v>
      </c>
      <c r="C115" s="710"/>
      <c r="D115" s="747">
        <v>0.99299999999999955</v>
      </c>
      <c r="E115" s="747">
        <v>4.90000000000063E-5</v>
      </c>
    </row>
    <row r="116" spans="1:5" x14ac:dyDescent="0.25">
      <c r="A116" s="747">
        <v>0.99349999999999938</v>
      </c>
      <c r="B116" s="747">
        <v>6.5000000000005054E-3</v>
      </c>
      <c r="C116" s="710"/>
      <c r="D116" s="747">
        <v>0.99349999999999938</v>
      </c>
      <c r="E116" s="747">
        <v>4.225000000000657E-5</v>
      </c>
    </row>
    <row r="117" spans="1:5" x14ac:dyDescent="0.25">
      <c r="A117" s="747">
        <v>0.99399999999999944</v>
      </c>
      <c r="B117" s="747">
        <v>6.0000000000005596E-3</v>
      </c>
      <c r="C117" s="710"/>
      <c r="D117" s="747">
        <v>0.99399999999999944</v>
      </c>
      <c r="E117" s="747">
        <v>3.6000000000006723E-5</v>
      </c>
    </row>
    <row r="118" spans="1:5" x14ac:dyDescent="0.25">
      <c r="A118" s="747">
        <v>0.99449999999999927</v>
      </c>
      <c r="B118" s="747">
        <v>5.5000000000006146E-3</v>
      </c>
      <c r="C118" s="710"/>
      <c r="D118" s="747">
        <v>0.99449999999999927</v>
      </c>
      <c r="E118" s="747">
        <v>3.025000000000677E-5</v>
      </c>
    </row>
    <row r="119" spans="1:5" x14ac:dyDescent="0.25">
      <c r="A119" s="747">
        <v>0.99499999999999933</v>
      </c>
      <c r="B119" s="747">
        <v>5.0000000000006706E-3</v>
      </c>
      <c r="C119" s="710"/>
      <c r="D119" s="747">
        <v>0.99499999999999933</v>
      </c>
      <c r="E119" s="747">
        <v>2.5000000000006703E-5</v>
      </c>
    </row>
    <row r="120" spans="1:5" x14ac:dyDescent="0.25">
      <c r="A120" s="747">
        <v>0.99549999999999916</v>
      </c>
      <c r="B120" s="747">
        <v>4.5000000000007248E-3</v>
      </c>
      <c r="C120" s="710"/>
      <c r="D120" s="747">
        <v>0.99549999999999916</v>
      </c>
      <c r="E120" s="747">
        <v>2.025000000000653E-5</v>
      </c>
    </row>
    <row r="121" spans="1:5" x14ac:dyDescent="0.25">
      <c r="A121" s="747">
        <v>0.99599999999999922</v>
      </c>
      <c r="B121" s="747">
        <v>4.0000000000007798E-3</v>
      </c>
      <c r="C121" s="710"/>
      <c r="D121" s="747">
        <v>0.99599999999999922</v>
      </c>
      <c r="E121" s="747">
        <v>1.6000000000006247E-5</v>
      </c>
    </row>
    <row r="122" spans="1:5" x14ac:dyDescent="0.25">
      <c r="A122" s="747">
        <v>0.99649999999999905</v>
      </c>
      <c r="B122" s="747">
        <v>3.5000000000008358E-3</v>
      </c>
      <c r="C122" s="710"/>
      <c r="D122" s="747">
        <v>0.99649999999999905</v>
      </c>
      <c r="E122" s="747">
        <v>1.2250000000005851E-5</v>
      </c>
    </row>
    <row r="123" spans="1:5" x14ac:dyDescent="0.25">
      <c r="A123" s="747">
        <v>0.99699999999999911</v>
      </c>
      <c r="B123" s="747">
        <v>3.0000000000008904E-3</v>
      </c>
      <c r="C123" s="710"/>
      <c r="D123" s="747">
        <v>0.99699999999999911</v>
      </c>
      <c r="E123" s="747">
        <v>9.0000000000053433E-6</v>
      </c>
    </row>
    <row r="124" spans="1:5" x14ac:dyDescent="0.25">
      <c r="A124" s="747">
        <v>0.99749999999999894</v>
      </c>
      <c r="B124" s="747">
        <v>2.5000000000009455E-3</v>
      </c>
      <c r="C124" s="710"/>
      <c r="D124" s="747">
        <v>0.99749999999999894</v>
      </c>
      <c r="E124" s="747">
        <v>6.2500000000047293E-6</v>
      </c>
    </row>
    <row r="125" spans="1:5" x14ac:dyDescent="0.25">
      <c r="A125" s="747">
        <v>0.997999999999999</v>
      </c>
      <c r="B125" s="747">
        <v>2.000000000001001E-3</v>
      </c>
      <c r="C125" s="710"/>
      <c r="D125" s="747">
        <v>0.997999999999999</v>
      </c>
      <c r="E125" s="747">
        <v>4.0000000000040029E-6</v>
      </c>
    </row>
    <row r="126" spans="1:5" x14ac:dyDescent="0.25">
      <c r="A126" s="747">
        <v>0.99849999999999883</v>
      </c>
      <c r="B126" s="747">
        <v>1.5000000000010558E-3</v>
      </c>
      <c r="C126" s="710"/>
      <c r="D126" s="747">
        <v>0.99849999999999883</v>
      </c>
      <c r="E126" s="747">
        <v>2.250000000003168E-6</v>
      </c>
    </row>
    <row r="127" spans="1:5" x14ac:dyDescent="0.25">
      <c r="A127" s="747">
        <v>0.99899999999999889</v>
      </c>
      <c r="B127" s="747">
        <v>1.0000000000011109E-3</v>
      </c>
      <c r="C127" s="710"/>
      <c r="D127" s="747">
        <v>0.99899999999999889</v>
      </c>
      <c r="E127" s="747">
        <v>1.0000000000022219E-6</v>
      </c>
    </row>
    <row r="128" spans="1:5" x14ac:dyDescent="0.25">
      <c r="A128" s="747">
        <v>0.99949999999999872</v>
      </c>
      <c r="B128" s="747">
        <v>5.0000000000116618E-4</v>
      </c>
      <c r="C128" s="710"/>
      <c r="D128" s="747">
        <v>0.99949999999999872</v>
      </c>
      <c r="E128" s="747">
        <v>2.5000000000116614E-7</v>
      </c>
    </row>
    <row r="129" spans="1:5" x14ac:dyDescent="0.25">
      <c r="A129" s="747">
        <v>0.99999999999999878</v>
      </c>
      <c r="B129" s="747">
        <v>1.2212453270876698E-15</v>
      </c>
      <c r="C129" s="710"/>
      <c r="D129" s="747">
        <v>0.99999999999999878</v>
      </c>
      <c r="E129" s="747">
        <v>1.49144014893348E-30</v>
      </c>
    </row>
  </sheetData>
  <sheetProtection password="E9F2" sheet="1" objects="1" scenarios="1" formatColumns="0"/>
  <pageMargins left="0.7" right="0.7" top="0.75" bottom="0.75" header="0.3" footer="0.3"/>
  <pageSetup pageOrder="overThenDown" orientation="portrait" r:id="rId1"/>
  <headerFooter alignWithMargins="0">
    <oddFooter>&amp;C&amp;1#&amp;"Calibri"&amp;10&amp;K000000Classification: Confidential</oddFooter>
  </headerFooter>
  <tableParts count="2">
    <tablePart r:id="rId2"/>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tabColor rgb="FFFFFF00"/>
    <pageSetUpPr fitToPage="1"/>
  </sheetPr>
  <dimension ref="A1:K42"/>
  <sheetViews>
    <sheetView showGridLines="0" zoomScale="90" zoomScaleNormal="90" workbookViewId="0"/>
  </sheetViews>
  <sheetFormatPr defaultRowHeight="15" x14ac:dyDescent="0.25"/>
  <cols>
    <col min="1" max="1" width="2" style="2" customWidth="1"/>
    <col min="2" max="2" width="4.28515625" style="2" customWidth="1"/>
    <col min="3" max="3" width="37.28515625" style="2" bestFit="1" customWidth="1"/>
    <col min="4" max="9" width="18" style="2" customWidth="1"/>
    <col min="10" max="10" width="34.140625" style="2" bestFit="1" customWidth="1"/>
    <col min="11" max="11" width="7.7109375" style="2" customWidth="1"/>
  </cols>
  <sheetData>
    <row r="1" spans="1:11" s="15" customFormat="1" ht="16.5" x14ac:dyDescent="0.3">
      <c r="A1" s="3"/>
    </row>
    <row r="2" spans="1:11" s="15" customFormat="1" ht="16.5" x14ac:dyDescent="0.3">
      <c r="A2" s="3"/>
    </row>
    <row r="3" spans="1:11" s="15" customFormat="1" ht="16.5" x14ac:dyDescent="0.3">
      <c r="A3" s="3"/>
    </row>
    <row r="4" spans="1:11" s="15" customFormat="1" ht="20.25" x14ac:dyDescent="0.35">
      <c r="A4" s="3"/>
      <c r="B4" s="177" t="s">
        <v>1139</v>
      </c>
      <c r="C4" s="177"/>
      <c r="D4" s="338"/>
      <c r="E4" s="338"/>
      <c r="F4" s="338"/>
      <c r="G4" s="120"/>
      <c r="H4" s="178"/>
      <c r="I4" s="178"/>
      <c r="J4" s="120" t="s">
        <v>1170</v>
      </c>
      <c r="K4" s="121" t="str">
        <f>'010'!E8</f>
        <v>1234</v>
      </c>
    </row>
    <row r="5" spans="1:11" s="15" customFormat="1" ht="16.5" x14ac:dyDescent="0.3">
      <c r="A5" s="3"/>
      <c r="B5" s="172"/>
      <c r="C5" s="172"/>
      <c r="D5" s="173"/>
      <c r="E5" s="173"/>
      <c r="F5" s="173"/>
      <c r="G5" s="174"/>
    </row>
    <row r="6" spans="1:11" s="15" customFormat="1" ht="17.25" x14ac:dyDescent="0.3">
      <c r="A6" s="3"/>
      <c r="B6" s="802" t="s">
        <v>3514</v>
      </c>
      <c r="C6" s="802"/>
      <c r="D6" s="338"/>
      <c r="E6" s="338"/>
      <c r="F6" s="338"/>
      <c r="G6" s="120"/>
      <c r="H6" s="178"/>
      <c r="I6" s="178"/>
      <c r="J6" s="178"/>
      <c r="K6" s="178"/>
    </row>
    <row r="7" spans="1:11" s="15" customFormat="1" ht="17.25" x14ac:dyDescent="0.3">
      <c r="A7" s="3"/>
      <c r="B7" s="172"/>
      <c r="C7" s="312"/>
      <c r="D7" s="173"/>
      <c r="E7" s="173"/>
      <c r="F7" s="173"/>
      <c r="G7" s="174"/>
      <c r="H7" s="173"/>
      <c r="I7" s="76"/>
      <c r="J7" s="76"/>
      <c r="K7" s="76"/>
    </row>
    <row r="8" spans="1:11" s="15" customFormat="1" ht="17.25" x14ac:dyDescent="0.3">
      <c r="B8" s="172"/>
      <c r="C8" s="179" t="s">
        <v>2793</v>
      </c>
      <c r="D8" s="180"/>
      <c r="E8" s="180"/>
      <c r="F8" s="180"/>
      <c r="G8" s="181"/>
      <c r="H8" s="180"/>
      <c r="I8" s="182"/>
      <c r="J8" s="182"/>
      <c r="K8" s="182"/>
    </row>
    <row r="9" spans="1:11" s="15" customFormat="1" ht="16.5" x14ac:dyDescent="0.3"/>
    <row r="10" spans="1:11" s="15" customFormat="1" ht="206.25" customHeight="1" x14ac:dyDescent="0.3">
      <c r="C10" s="996" t="s">
        <v>3515</v>
      </c>
      <c r="D10" s="997"/>
      <c r="E10" s="997"/>
      <c r="F10" s="997"/>
      <c r="G10" s="997"/>
      <c r="H10" s="997"/>
      <c r="I10" s="997"/>
      <c r="J10" s="997"/>
      <c r="K10" s="657"/>
    </row>
    <row r="11" spans="1:11" s="15" customFormat="1" ht="16.5" x14ac:dyDescent="0.3"/>
    <row r="12" spans="1:11" s="15" customFormat="1" ht="17.25" x14ac:dyDescent="0.3">
      <c r="C12" s="183" t="s">
        <v>2795</v>
      </c>
    </row>
    <row r="13" spans="1:11" s="15" customFormat="1" ht="17.25" x14ac:dyDescent="0.3">
      <c r="C13" s="183"/>
    </row>
    <row r="14" spans="1:11" ht="15" customHeight="1" x14ac:dyDescent="0.25">
      <c r="A14" s="710"/>
      <c r="B14" s="1142"/>
      <c r="C14" s="1143"/>
      <c r="D14" s="1132" t="s">
        <v>3516</v>
      </c>
      <c r="E14" s="1047"/>
      <c r="F14" s="1047"/>
      <c r="G14" s="1047"/>
      <c r="H14" s="1047"/>
      <c r="I14" s="1047"/>
      <c r="J14" s="3"/>
      <c r="K14" s="710"/>
    </row>
    <row r="15" spans="1:11" ht="15" customHeight="1" x14ac:dyDescent="0.25">
      <c r="A15" s="710"/>
      <c r="B15" s="1144"/>
      <c r="C15" s="1145"/>
      <c r="D15" s="302" t="s">
        <v>1286</v>
      </c>
      <c r="E15" s="67" t="s">
        <v>1287</v>
      </c>
      <c r="F15" s="67" t="s">
        <v>1308</v>
      </c>
      <c r="G15" s="67" t="s">
        <v>1309</v>
      </c>
      <c r="H15" s="67" t="s">
        <v>1310</v>
      </c>
      <c r="I15" s="67" t="s">
        <v>1311</v>
      </c>
      <c r="J15" s="3"/>
      <c r="K15" s="710"/>
    </row>
    <row r="16" spans="1:11" x14ac:dyDescent="0.25">
      <c r="A16" s="710"/>
      <c r="B16" s="1146"/>
      <c r="C16" s="1147"/>
      <c r="D16" s="670" t="s">
        <v>1633</v>
      </c>
      <c r="E16" s="653" t="s">
        <v>1634</v>
      </c>
      <c r="F16" s="653" t="s">
        <v>1635</v>
      </c>
      <c r="G16" s="653" t="s">
        <v>1636</v>
      </c>
      <c r="H16" s="653" t="s">
        <v>1637</v>
      </c>
      <c r="I16" s="653" t="s">
        <v>1639</v>
      </c>
      <c r="J16" s="3"/>
      <c r="K16" s="710"/>
    </row>
    <row r="17" spans="2:11" ht="48.75" customHeight="1" x14ac:dyDescent="0.25">
      <c r="B17" s="176">
        <v>1</v>
      </c>
      <c r="C17" s="55" t="s">
        <v>3517</v>
      </c>
      <c r="D17" s="220">
        <v>0</v>
      </c>
      <c r="E17" s="517">
        <v>0</v>
      </c>
      <c r="F17" s="671" t="s">
        <v>1642</v>
      </c>
      <c r="G17" s="671" t="s">
        <v>3518</v>
      </c>
      <c r="H17" s="671" t="s">
        <v>3519</v>
      </c>
      <c r="I17" s="438" t="s">
        <v>3520</v>
      </c>
      <c r="J17" s="3"/>
      <c r="K17" s="710"/>
    </row>
    <row r="18" spans="2:11" ht="25.5" customHeight="1" x14ac:dyDescent="0.25">
      <c r="B18" s="176">
        <v>2</v>
      </c>
      <c r="C18" s="55" t="s">
        <v>3521</v>
      </c>
      <c r="D18" s="220">
        <v>0</v>
      </c>
      <c r="E18" s="517">
        <v>0</v>
      </c>
      <c r="F18" s="517">
        <v>0</v>
      </c>
      <c r="G18" s="517">
        <v>0</v>
      </c>
      <c r="H18" s="517">
        <v>0</v>
      </c>
      <c r="I18" s="517">
        <v>0</v>
      </c>
      <c r="J18" s="3"/>
      <c r="K18" s="710"/>
    </row>
    <row r="19" spans="2:11" ht="30" customHeight="1" x14ac:dyDescent="0.25">
      <c r="B19" s="176">
        <v>3</v>
      </c>
      <c r="C19" s="55" t="s">
        <v>3522</v>
      </c>
      <c r="D19" s="220">
        <v>0</v>
      </c>
      <c r="E19" s="517">
        <v>0</v>
      </c>
      <c r="F19" s="517">
        <v>0</v>
      </c>
      <c r="G19" s="517">
        <v>0</v>
      </c>
      <c r="H19" s="517">
        <v>0</v>
      </c>
      <c r="I19" s="517">
        <v>0</v>
      </c>
      <c r="J19" s="3"/>
      <c r="K19" s="710"/>
    </row>
    <row r="21" spans="2:11" s="2" customFormat="1" ht="17.25" x14ac:dyDescent="0.3">
      <c r="B21" s="710"/>
      <c r="C21" s="53" t="s">
        <v>2816</v>
      </c>
      <c r="D21" s="15"/>
      <c r="E21" s="15"/>
      <c r="F21" s="15"/>
      <c r="G21" s="15"/>
      <c r="H21" s="15"/>
      <c r="I21" s="15"/>
      <c r="J21" s="15"/>
      <c r="K21" s="15"/>
    </row>
    <row r="22" spans="2:11" s="2" customFormat="1" ht="16.5" x14ac:dyDescent="0.3">
      <c r="B22" s="710"/>
      <c r="C22" s="15"/>
      <c r="D22" s="15"/>
      <c r="E22" s="15"/>
      <c r="F22" s="15"/>
      <c r="G22" s="15"/>
      <c r="H22" s="15"/>
      <c r="I22" s="15"/>
      <c r="J22" s="15"/>
      <c r="K22" s="15"/>
    </row>
    <row r="23" spans="2:11" s="2" customFormat="1" ht="25.5" customHeight="1" x14ac:dyDescent="0.25">
      <c r="B23" s="710"/>
      <c r="C23" s="1009" t="s">
        <v>16</v>
      </c>
      <c r="D23" s="1010"/>
      <c r="E23" s="1010"/>
      <c r="F23" s="1010"/>
      <c r="G23" s="1010"/>
      <c r="H23" s="1010"/>
      <c r="I23" s="1010"/>
      <c r="J23" s="1010"/>
      <c r="K23" s="661"/>
    </row>
    <row r="25" spans="2:11" ht="17.25" x14ac:dyDescent="0.25">
      <c r="B25" s="710"/>
      <c r="C25" s="514" t="s">
        <v>2817</v>
      </c>
      <c r="D25" s="710"/>
      <c r="E25" s="710"/>
      <c r="F25" s="710"/>
      <c r="G25" s="710"/>
      <c r="H25" s="710"/>
      <c r="I25" s="710"/>
      <c r="J25" s="710"/>
      <c r="K25" s="710"/>
    </row>
    <row r="26" spans="2:11" x14ac:dyDescent="0.25">
      <c r="B26" s="710"/>
      <c r="C26" s="710"/>
      <c r="D26" s="710"/>
      <c r="E26" s="710"/>
      <c r="F26" s="710"/>
      <c r="G26" s="710"/>
      <c r="H26" s="710"/>
      <c r="I26" s="710"/>
      <c r="J26" s="710"/>
      <c r="K26" s="710"/>
    </row>
    <row r="27" spans="2:11" ht="202.5" customHeight="1" x14ac:dyDescent="0.25">
      <c r="B27" s="710"/>
      <c r="C27" s="1095" t="s">
        <v>3523</v>
      </c>
      <c r="D27" s="1096"/>
      <c r="E27" s="1096"/>
      <c r="F27" s="1096"/>
      <c r="G27" s="1096"/>
      <c r="H27" s="1096"/>
      <c r="I27" s="1096"/>
      <c r="J27" s="1096"/>
      <c r="K27" s="710"/>
    </row>
    <row r="28" spans="2:11" s="15" customFormat="1" ht="16.5" x14ac:dyDescent="0.3"/>
    <row r="29" spans="2:11" s="15" customFormat="1" ht="17.25" x14ac:dyDescent="0.3">
      <c r="C29" s="183" t="s">
        <v>2795</v>
      </c>
    </row>
    <row r="30" spans="2:11" x14ac:dyDescent="0.25">
      <c r="B30" s="710"/>
      <c r="C30" s="710"/>
      <c r="D30" s="710"/>
      <c r="E30" s="710"/>
      <c r="F30" s="710"/>
      <c r="G30" s="710"/>
      <c r="H30" s="710"/>
      <c r="I30" s="710"/>
      <c r="J30" s="710"/>
      <c r="K30" s="710"/>
    </row>
    <row r="31" spans="2:11" x14ac:dyDescent="0.25">
      <c r="B31" s="1148" t="s">
        <v>3524</v>
      </c>
      <c r="C31" s="1149"/>
      <c r="D31" s="302" t="s">
        <v>1312</v>
      </c>
      <c r="E31" s="302" t="s">
        <v>1313</v>
      </c>
      <c r="F31" s="302" t="s">
        <v>1314</v>
      </c>
      <c r="G31" s="302" t="s">
        <v>1315</v>
      </c>
      <c r="H31" s="710"/>
      <c r="I31" s="710"/>
      <c r="J31" s="710"/>
      <c r="K31" s="710"/>
    </row>
    <row r="32" spans="2:11" x14ac:dyDescent="0.25">
      <c r="B32" s="1150"/>
      <c r="C32" s="1151"/>
      <c r="D32" s="1148" t="s">
        <v>3525</v>
      </c>
      <c r="E32" s="1154"/>
      <c r="F32" s="1148" t="s">
        <v>3526</v>
      </c>
      <c r="G32" s="1154"/>
      <c r="H32" s="710"/>
      <c r="I32" s="710"/>
      <c r="J32" s="710"/>
      <c r="K32" s="710"/>
    </row>
    <row r="33" spans="2:10" x14ac:dyDescent="0.25">
      <c r="B33" s="1152"/>
      <c r="C33" s="1153"/>
      <c r="D33" s="515" t="s">
        <v>3527</v>
      </c>
      <c r="E33" s="515" t="s">
        <v>2262</v>
      </c>
      <c r="F33" s="515" t="s">
        <v>3527</v>
      </c>
      <c r="G33" s="515" t="s">
        <v>2262</v>
      </c>
      <c r="H33" s="710"/>
      <c r="I33" s="710"/>
      <c r="J33" s="710"/>
    </row>
    <row r="34" spans="2:10" x14ac:dyDescent="0.25">
      <c r="B34" s="516">
        <v>1</v>
      </c>
      <c r="C34" s="797" t="s">
        <v>3528</v>
      </c>
      <c r="D34" s="390" t="s">
        <v>3529</v>
      </c>
      <c r="E34" s="390" t="s">
        <v>3367</v>
      </c>
      <c r="F34" s="390" t="s">
        <v>3529</v>
      </c>
      <c r="G34" s="390" t="s">
        <v>3367</v>
      </c>
      <c r="H34" s="710"/>
      <c r="I34" s="710"/>
      <c r="J34" s="710"/>
    </row>
    <row r="35" spans="2:10" x14ac:dyDescent="0.25">
      <c r="B35" s="516">
        <v>2</v>
      </c>
      <c r="C35" s="797" t="s">
        <v>3530</v>
      </c>
      <c r="D35" s="517">
        <v>0</v>
      </c>
      <c r="E35" s="517">
        <v>0</v>
      </c>
      <c r="F35" s="517">
        <v>0</v>
      </c>
      <c r="G35" s="517">
        <v>0</v>
      </c>
      <c r="H35" s="710"/>
      <c r="I35" s="710"/>
      <c r="J35" s="710"/>
    </row>
    <row r="36" spans="2:10" ht="28.5" x14ac:dyDescent="0.25">
      <c r="B36" s="516">
        <v>3</v>
      </c>
      <c r="C36" s="797" t="s">
        <v>3531</v>
      </c>
      <c r="D36" s="390" t="s">
        <v>3532</v>
      </c>
      <c r="E36" s="390" t="s">
        <v>3533</v>
      </c>
      <c r="F36" s="390" t="s">
        <v>3534</v>
      </c>
      <c r="G36" s="390" t="s">
        <v>3535</v>
      </c>
      <c r="H36" s="710"/>
      <c r="I36" s="710"/>
      <c r="J36" s="710"/>
    </row>
    <row r="37" spans="2:10" x14ac:dyDescent="0.25">
      <c r="B37" s="710"/>
      <c r="C37" s="710"/>
      <c r="D37" s="710"/>
      <c r="E37" s="710"/>
      <c r="F37" s="710"/>
      <c r="G37" s="710"/>
      <c r="H37" s="710"/>
      <c r="I37" s="710"/>
      <c r="J37" s="710"/>
    </row>
    <row r="38" spans="2:10" x14ac:dyDescent="0.25">
      <c r="B38" s="710"/>
      <c r="C38" s="710"/>
      <c r="D38" s="710"/>
      <c r="E38" s="710"/>
      <c r="F38" s="710"/>
      <c r="G38" s="710"/>
      <c r="H38" s="710"/>
      <c r="I38" s="710"/>
      <c r="J38" s="710"/>
    </row>
    <row r="39" spans="2:10" ht="17.25" x14ac:dyDescent="0.3">
      <c r="B39" s="710"/>
      <c r="C39" s="53" t="s">
        <v>2816</v>
      </c>
      <c r="D39" s="15"/>
      <c r="E39" s="15"/>
      <c r="F39" s="15"/>
      <c r="G39" s="15"/>
      <c r="H39" s="15"/>
      <c r="I39" s="15"/>
      <c r="J39" s="15"/>
    </row>
    <row r="40" spans="2:10" ht="16.5" x14ac:dyDescent="0.3">
      <c r="B40" s="710"/>
      <c r="C40" s="15"/>
      <c r="D40" s="15"/>
      <c r="E40" s="15"/>
      <c r="F40" s="15"/>
      <c r="G40" s="15"/>
      <c r="H40" s="15"/>
      <c r="I40" s="15"/>
      <c r="J40" s="15"/>
    </row>
    <row r="41" spans="2:10" x14ac:dyDescent="0.25">
      <c r="B41" s="710"/>
      <c r="C41" s="1009" t="s">
        <v>16</v>
      </c>
      <c r="D41" s="1010"/>
      <c r="E41" s="1010"/>
      <c r="F41" s="1010"/>
      <c r="G41" s="1010"/>
      <c r="H41" s="1010"/>
      <c r="I41" s="1010"/>
      <c r="J41" s="1141"/>
    </row>
    <row r="42" spans="2:10" x14ac:dyDescent="0.25">
      <c r="B42" s="710"/>
      <c r="C42" s="710"/>
      <c r="D42" s="710"/>
      <c r="E42" s="710"/>
      <c r="F42" s="710"/>
      <c r="G42" s="710"/>
      <c r="H42" s="710"/>
      <c r="I42" s="710"/>
      <c r="J42" s="710"/>
    </row>
  </sheetData>
  <sheetProtection formatColumns="0"/>
  <mergeCells count="9">
    <mergeCell ref="C41:J41"/>
    <mergeCell ref="D14:I14"/>
    <mergeCell ref="C10:J10"/>
    <mergeCell ref="C23:J23"/>
    <mergeCell ref="B14:C16"/>
    <mergeCell ref="C27:J27"/>
    <mergeCell ref="B31:C33"/>
    <mergeCell ref="D32:E32"/>
    <mergeCell ref="F32:G32"/>
  </mergeCells>
  <conditionalFormatting sqref="I17">
    <cfRule type="expression" dxfId="301" priority="4">
      <formula>ISNUMBER(I17)</formula>
    </cfRule>
  </conditionalFormatting>
  <pageMargins left="0.70866141732283472" right="0.70866141732283472" top="0.74803149606299213" bottom="0.74803149606299213" header="0.31496062992125984" footer="0.31496062992125984"/>
  <pageSetup paperSize="9" scale="69"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CE3F9-0EE2-48FE-9BDC-5B399181C89E}">
  <sheetPr codeName="Sheet51">
    <tabColor rgb="FFFFFF00"/>
    <pageSetUpPr fitToPage="1"/>
  </sheetPr>
  <dimension ref="A1:J10"/>
  <sheetViews>
    <sheetView zoomScale="80" zoomScaleNormal="80" zoomScaleSheetLayoutView="40" workbookViewId="0">
      <pane ySplit="3" topLeftCell="A4" activePane="bottomLeft" state="frozen"/>
      <selection pane="bottomLeft" activeCell="A4" sqref="A4"/>
    </sheetView>
  </sheetViews>
  <sheetFormatPr defaultColWidth="9.140625" defaultRowHeight="15" x14ac:dyDescent="0.25"/>
  <cols>
    <col min="1" max="1" width="13.42578125" style="279" customWidth="1"/>
    <col min="2" max="3" width="11.85546875" style="284" customWidth="1"/>
    <col min="4" max="5" width="28" style="280" customWidth="1"/>
    <col min="6" max="6" width="9.140625" style="280"/>
    <col min="7" max="8" width="44.28515625" style="280" customWidth="1"/>
    <col min="9" max="9" width="40.7109375" style="280" customWidth="1"/>
    <col min="10" max="16384" width="9.140625" style="279"/>
  </cols>
  <sheetData>
    <row r="1" spans="1:10" ht="33.75" customHeight="1" x14ac:dyDescent="0.25"/>
    <row r="2" spans="1:10" ht="48" customHeight="1" x14ac:dyDescent="0.25">
      <c r="B2" s="837" t="s">
        <v>3536</v>
      </c>
      <c r="C2" s="837"/>
      <c r="D2" s="837"/>
      <c r="E2" s="837"/>
      <c r="F2" s="837"/>
      <c r="G2" s="837"/>
      <c r="H2" s="837"/>
      <c r="I2" s="837"/>
      <c r="J2" s="837"/>
    </row>
    <row r="3" spans="1:10" ht="32.25" customHeight="1" x14ac:dyDescent="0.25">
      <c r="B3" s="282" t="s">
        <v>1209</v>
      </c>
      <c r="C3" s="282" t="s">
        <v>1210</v>
      </c>
      <c r="D3" s="282" t="s">
        <v>1211</v>
      </c>
      <c r="E3" s="282" t="s">
        <v>986</v>
      </c>
      <c r="F3" s="300" t="s">
        <v>1212</v>
      </c>
      <c r="G3" s="282" t="s">
        <v>1213</v>
      </c>
      <c r="H3" s="642" t="s">
        <v>1375</v>
      </c>
      <c r="I3" s="282" t="s">
        <v>1214</v>
      </c>
      <c r="J3" s="282" t="s">
        <v>1145</v>
      </c>
    </row>
    <row r="4" spans="1:10" ht="45" customHeight="1" x14ac:dyDescent="0.25">
      <c r="B4" s="289" t="s">
        <v>3537</v>
      </c>
      <c r="C4" s="289" t="s">
        <v>1672</v>
      </c>
      <c r="D4" s="290" t="s">
        <v>3538</v>
      </c>
      <c r="E4" s="290" t="s">
        <v>3539</v>
      </c>
      <c r="F4" s="289"/>
      <c r="G4" s="290"/>
      <c r="H4" s="290"/>
      <c r="I4" s="373" t="s">
        <v>3540</v>
      </c>
      <c r="J4" s="711" t="s">
        <v>891</v>
      </c>
    </row>
    <row r="5" spans="1:10" ht="42" customHeight="1" x14ac:dyDescent="0.25">
      <c r="A5" s="599"/>
      <c r="B5" s="289" t="s">
        <v>3541</v>
      </c>
      <c r="C5" s="289" t="s">
        <v>1672</v>
      </c>
      <c r="D5" s="290" t="s">
        <v>3538</v>
      </c>
      <c r="E5" s="290" t="s">
        <v>3542</v>
      </c>
      <c r="F5" s="289" t="s">
        <v>893</v>
      </c>
      <c r="G5" s="290" t="s">
        <v>3543</v>
      </c>
      <c r="H5" s="290"/>
      <c r="I5" s="373" t="s">
        <v>2926</v>
      </c>
      <c r="J5" s="382" t="s">
        <v>890</v>
      </c>
    </row>
    <row r="6" spans="1:10" ht="42" customHeight="1" x14ac:dyDescent="0.25">
      <c r="A6" s="599"/>
      <c r="B6" s="289" t="s">
        <v>3544</v>
      </c>
      <c r="C6" s="289" t="s">
        <v>1418</v>
      </c>
      <c r="D6" s="290" t="s">
        <v>3545</v>
      </c>
      <c r="E6" s="290" t="s">
        <v>1684</v>
      </c>
      <c r="F6" s="289" t="s">
        <v>893</v>
      </c>
      <c r="G6" s="290" t="s">
        <v>1685</v>
      </c>
      <c r="H6" s="290" t="s">
        <v>1686</v>
      </c>
      <c r="I6" s="373" t="s">
        <v>1249</v>
      </c>
      <c r="J6" s="382" t="s">
        <v>891</v>
      </c>
    </row>
    <row r="7" spans="1:10" ht="42" customHeight="1" x14ac:dyDescent="0.25">
      <c r="B7" s="289" t="s">
        <v>3546</v>
      </c>
      <c r="C7" s="289" t="s">
        <v>1664</v>
      </c>
      <c r="D7" s="290" t="s">
        <v>3547</v>
      </c>
      <c r="E7" s="290" t="s">
        <v>1688</v>
      </c>
      <c r="F7" s="289" t="s">
        <v>893</v>
      </c>
      <c r="G7" s="290" t="s">
        <v>1689</v>
      </c>
      <c r="H7" s="290" t="s">
        <v>1690</v>
      </c>
      <c r="I7" s="373" t="s">
        <v>1249</v>
      </c>
      <c r="J7" s="382" t="s">
        <v>891</v>
      </c>
    </row>
    <row r="8" spans="1:10" ht="42" customHeight="1" x14ac:dyDescent="0.25">
      <c r="B8" s="289" t="s">
        <v>3548</v>
      </c>
      <c r="C8" s="289" t="s">
        <v>1484</v>
      </c>
      <c r="D8" s="290" t="s">
        <v>3549</v>
      </c>
      <c r="E8" s="290" t="s">
        <v>1692</v>
      </c>
      <c r="F8" s="289" t="s">
        <v>893</v>
      </c>
      <c r="G8" s="290" t="s">
        <v>1693</v>
      </c>
      <c r="H8" s="290" t="s">
        <v>1694</v>
      </c>
      <c r="I8" s="373" t="s">
        <v>1249</v>
      </c>
      <c r="J8" s="382" t="s">
        <v>891</v>
      </c>
    </row>
    <row r="9" spans="1:10" ht="42" customHeight="1" x14ac:dyDescent="0.25">
      <c r="B9" s="289" t="s">
        <v>3550</v>
      </c>
      <c r="C9" s="289" t="s">
        <v>1672</v>
      </c>
      <c r="D9" s="290" t="s">
        <v>3551</v>
      </c>
      <c r="E9" s="290" t="s">
        <v>1696</v>
      </c>
      <c r="F9" s="289" t="s">
        <v>893</v>
      </c>
      <c r="G9" s="290" t="s">
        <v>3552</v>
      </c>
      <c r="H9" s="290" t="s">
        <v>1698</v>
      </c>
      <c r="I9" s="373" t="s">
        <v>1249</v>
      </c>
      <c r="J9" s="382" t="s">
        <v>891</v>
      </c>
    </row>
    <row r="10" spans="1:10" ht="42" customHeight="1" x14ac:dyDescent="0.25">
      <c r="B10" s="289" t="s">
        <v>3553</v>
      </c>
      <c r="C10" s="289" t="s">
        <v>1672</v>
      </c>
      <c r="D10" s="290" t="s">
        <v>3551</v>
      </c>
      <c r="E10" s="290" t="s">
        <v>3554</v>
      </c>
      <c r="F10" s="289" t="s">
        <v>895</v>
      </c>
      <c r="G10" s="290" t="s">
        <v>3555</v>
      </c>
      <c r="H10" s="290" t="s">
        <v>3556</v>
      </c>
      <c r="I10" s="373" t="s">
        <v>1249</v>
      </c>
      <c r="J10" s="382" t="s">
        <v>891</v>
      </c>
    </row>
  </sheetData>
  <mergeCells count="1">
    <mergeCell ref="B2:J2"/>
  </mergeCells>
  <conditionalFormatting sqref="B5:H5 E4:G4 B6:I10">
    <cfRule type="expression" dxfId="300" priority="46">
      <formula>OR($J4="New",$J4="Updated")</formula>
    </cfRule>
  </conditionalFormatting>
  <conditionalFormatting sqref="F5:F10">
    <cfRule type="cellIs" dxfId="299" priority="26" stopIfTrue="1" operator="equal">
      <formula>"Validation"</formula>
    </cfRule>
    <cfRule type="cellIs" dxfId="298" priority="43" operator="equal">
      <formula>"Pre-populated"</formula>
    </cfRule>
  </conditionalFormatting>
  <conditionalFormatting sqref="J5:J10">
    <cfRule type="cellIs" dxfId="297" priority="44" operator="equal">
      <formula>"Updated"</formula>
    </cfRule>
    <cfRule type="cellIs" dxfId="296" priority="45" operator="equal">
      <formula>"New"</formula>
    </cfRule>
  </conditionalFormatting>
  <conditionalFormatting sqref="I4">
    <cfRule type="expression" dxfId="295" priority="6">
      <formula>OR($J4="New",$J4="Updated")</formula>
    </cfRule>
  </conditionalFormatting>
  <conditionalFormatting sqref="B4">
    <cfRule type="expression" dxfId="294" priority="15">
      <formula>OR($J4="New",$J4="Updated")</formula>
    </cfRule>
  </conditionalFormatting>
  <conditionalFormatting sqref="F4">
    <cfRule type="cellIs" dxfId="293" priority="11" stopIfTrue="1" operator="equal">
      <formula>"Validation"</formula>
    </cfRule>
    <cfRule type="cellIs" dxfId="292" priority="12" operator="equal">
      <formula>"Pre-populated"</formula>
    </cfRule>
  </conditionalFormatting>
  <conditionalFormatting sqref="J4">
    <cfRule type="cellIs" dxfId="291" priority="13" operator="equal">
      <formula>"Updated"</formula>
    </cfRule>
    <cfRule type="cellIs" dxfId="290" priority="14" operator="equal">
      <formula>"New"</formula>
    </cfRule>
  </conditionalFormatting>
  <conditionalFormatting sqref="J4">
    <cfRule type="cellIs" dxfId="289" priority="9" operator="equal">
      <formula>"Updated"</formula>
    </cfRule>
    <cfRule type="cellIs" dxfId="288" priority="10" operator="equal">
      <formula>"New"</formula>
    </cfRule>
  </conditionalFormatting>
  <conditionalFormatting sqref="F4">
    <cfRule type="cellIs" dxfId="287" priority="7" stopIfTrue="1" operator="equal">
      <formula>"Validation"</formula>
    </cfRule>
    <cfRule type="cellIs" dxfId="286" priority="8" operator="equal">
      <formula>"Pre-populated"</formula>
    </cfRule>
  </conditionalFormatting>
  <conditionalFormatting sqref="I5">
    <cfRule type="expression" dxfId="285" priority="5">
      <formula>OR($J5="New",$J5="Updated")</formula>
    </cfRule>
  </conditionalFormatting>
  <conditionalFormatting sqref="C4">
    <cfRule type="expression" dxfId="284" priority="4">
      <formula>OR($J4="New",$J4="Updated")</formula>
    </cfRule>
  </conditionalFormatting>
  <conditionalFormatting sqref="D4">
    <cfRule type="expression" dxfId="283" priority="3">
      <formula>OR($J4="New",$J4="Updated")</formula>
    </cfRule>
  </conditionalFormatting>
  <conditionalFormatting sqref="H3">
    <cfRule type="expression" dxfId="282" priority="2">
      <formula>OR($J3="New",$J3="Updated")</formula>
    </cfRule>
  </conditionalFormatting>
  <conditionalFormatting sqref="H4">
    <cfRule type="expression" dxfId="281" priority="1">
      <formula>OR($J4="New",$J4="Updated")</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5F51F76-4A63-49E1-A1F5-158DE1D36B99}">
          <x14:formula1>
            <xm:f>RS_ValueSource!$E$41:$E$43</xm:f>
          </x14:formula1>
          <xm:sqref>F4:F5</xm:sqref>
        </x14:dataValidation>
        <x14:dataValidation type="list" allowBlank="1" showInputMessage="1" showErrorMessage="1" xr:uid="{E7A653C1-5F35-4CE1-8931-BE1294A607F4}">
          <x14:formula1>
            <xm:f>RS_ValueSource!$E$38:$E$40</xm:f>
          </x14:formula1>
          <xm:sqref>J4:J10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pageSetUpPr fitToPage="1"/>
  </sheetPr>
  <dimension ref="A1:J20"/>
  <sheetViews>
    <sheetView showGridLines="0" zoomScale="90" zoomScaleNormal="90" workbookViewId="0"/>
  </sheetViews>
  <sheetFormatPr defaultRowHeight="15" x14ac:dyDescent="0.25"/>
  <cols>
    <col min="1" max="1" width="2" style="2" customWidth="1"/>
    <col min="2" max="2" width="4.28515625" style="2" customWidth="1"/>
    <col min="3" max="3" width="49.42578125" style="2" bestFit="1" customWidth="1"/>
    <col min="4" max="9" width="18" style="2" customWidth="1"/>
    <col min="10" max="10" width="7.7109375" style="2" customWidth="1"/>
  </cols>
  <sheetData>
    <row r="1" spans="1:10" s="15" customFormat="1" ht="16.5" x14ac:dyDescent="0.3">
      <c r="A1" s="3"/>
    </row>
    <row r="2" spans="1:10" s="15" customFormat="1" ht="16.5" x14ac:dyDescent="0.3">
      <c r="A2" s="3"/>
    </row>
    <row r="3" spans="1:10" s="15" customFormat="1" ht="16.5" x14ac:dyDescent="0.3">
      <c r="A3" s="3"/>
    </row>
    <row r="4" spans="1:10" s="15" customFormat="1" ht="20.25" x14ac:dyDescent="0.35">
      <c r="A4" s="3"/>
      <c r="B4" s="170"/>
      <c r="C4" s="177" t="s">
        <v>1139</v>
      </c>
      <c r="D4" s="338"/>
      <c r="E4" s="338"/>
      <c r="F4" s="338"/>
      <c r="G4" s="120"/>
      <c r="H4" s="120"/>
      <c r="I4" s="120" t="s">
        <v>1170</v>
      </c>
      <c r="J4" s="221" t="str">
        <f>'010'!E8</f>
        <v>1234</v>
      </c>
    </row>
    <row r="5" spans="1:10" s="15" customFormat="1" ht="16.5" x14ac:dyDescent="0.3">
      <c r="A5" s="3"/>
      <c r="B5" s="172"/>
      <c r="C5" s="172"/>
      <c r="D5" s="173"/>
      <c r="E5" s="173"/>
      <c r="F5" s="173"/>
      <c r="G5" s="174"/>
    </row>
    <row r="6" spans="1:10" s="15" customFormat="1" ht="17.25" x14ac:dyDescent="0.3">
      <c r="A6" s="3"/>
      <c r="B6" s="172"/>
      <c r="C6" s="802" t="s">
        <v>3557</v>
      </c>
      <c r="D6" s="338"/>
      <c r="E6" s="338"/>
      <c r="F6" s="338"/>
      <c r="G6" s="120"/>
      <c r="H6" s="178"/>
      <c r="I6" s="178"/>
    </row>
    <row r="7" spans="1:10" s="15" customFormat="1" ht="17.25" x14ac:dyDescent="0.3">
      <c r="A7" s="3"/>
      <c r="B7" s="172"/>
      <c r="C7" s="312"/>
      <c r="D7" s="173"/>
      <c r="E7" s="173"/>
      <c r="F7" s="173"/>
      <c r="G7" s="174"/>
      <c r="H7" s="173"/>
      <c r="I7" s="76"/>
      <c r="J7" s="76"/>
    </row>
    <row r="8" spans="1:10" s="15" customFormat="1" ht="17.25" x14ac:dyDescent="0.3">
      <c r="B8" s="172"/>
      <c r="C8" s="179" t="s">
        <v>2793</v>
      </c>
      <c r="D8" s="180"/>
      <c r="E8" s="180"/>
      <c r="F8" s="180"/>
      <c r="G8" s="181"/>
      <c r="H8" s="180"/>
      <c r="I8" s="182"/>
      <c r="J8" s="710"/>
    </row>
    <row r="9" spans="1:10" s="15" customFormat="1" ht="16.5" x14ac:dyDescent="0.3">
      <c r="J9" s="710"/>
    </row>
    <row r="10" spans="1:10" s="15" customFormat="1" ht="58.5" customHeight="1" x14ac:dyDescent="0.3">
      <c r="C10" s="1044" t="s">
        <v>3558</v>
      </c>
      <c r="D10" s="1045"/>
      <c r="E10" s="1045"/>
      <c r="F10" s="1045"/>
      <c r="G10" s="1045"/>
      <c r="H10" s="1045"/>
      <c r="I10" s="1080"/>
      <c r="J10" s="710"/>
    </row>
    <row r="11" spans="1:10" s="15" customFormat="1" ht="16.5" x14ac:dyDescent="0.3">
      <c r="J11" s="710"/>
    </row>
    <row r="12" spans="1:10" s="15" customFormat="1" ht="17.25" x14ac:dyDescent="0.3">
      <c r="C12" s="183" t="s">
        <v>2795</v>
      </c>
      <c r="J12" s="710"/>
    </row>
    <row r="13" spans="1:10" s="15" customFormat="1" ht="17.25" x14ac:dyDescent="0.3">
      <c r="C13" s="183"/>
    </row>
    <row r="14" spans="1:10" s="2" customFormat="1" ht="15" customHeight="1" x14ac:dyDescent="0.25">
      <c r="A14" s="710"/>
      <c r="B14" s="710"/>
      <c r="C14" s="1155"/>
      <c r="D14" s="1047" t="s">
        <v>3516</v>
      </c>
      <c r="E14" s="1047"/>
      <c r="F14" s="1047"/>
      <c r="G14" s="1047"/>
      <c r="H14" s="1047"/>
      <c r="I14" s="1047"/>
      <c r="J14" s="3"/>
    </row>
    <row r="15" spans="1:10" s="2" customFormat="1" x14ac:dyDescent="0.25">
      <c r="A15" s="710"/>
      <c r="B15" s="710"/>
      <c r="C15" s="1156"/>
      <c r="D15" s="653" t="s">
        <v>1633</v>
      </c>
      <c r="E15" s="653" t="s">
        <v>1634</v>
      </c>
      <c r="F15" s="653" t="s">
        <v>1635</v>
      </c>
      <c r="G15" s="653" t="s">
        <v>1636</v>
      </c>
      <c r="H15" s="653" t="s">
        <v>1637</v>
      </c>
      <c r="I15" s="653" t="s">
        <v>1639</v>
      </c>
      <c r="J15" s="3"/>
    </row>
    <row r="16" spans="1:10" s="2" customFormat="1" ht="27.95" customHeight="1" x14ac:dyDescent="0.25">
      <c r="A16" s="710"/>
      <c r="B16" s="710"/>
      <c r="C16" s="55" t="s">
        <v>3559</v>
      </c>
      <c r="D16" s="672" t="s">
        <v>3560</v>
      </c>
      <c r="E16" s="672" t="s">
        <v>3561</v>
      </c>
      <c r="F16" s="672" t="s">
        <v>3562</v>
      </c>
      <c r="G16" s="672" t="s">
        <v>3563</v>
      </c>
      <c r="H16" s="672" t="s">
        <v>3564</v>
      </c>
      <c r="I16" s="672" t="s">
        <v>3565</v>
      </c>
      <c r="J16" s="3"/>
    </row>
    <row r="17" spans="3:10" s="2" customFormat="1" ht="27.95" customHeight="1" x14ac:dyDescent="0.25">
      <c r="C17" s="55" t="s">
        <v>3521</v>
      </c>
      <c r="D17" s="672" t="s">
        <v>3566</v>
      </c>
      <c r="E17" s="672" t="s">
        <v>3567</v>
      </c>
      <c r="F17" s="672" t="s">
        <v>3568</v>
      </c>
      <c r="G17" s="672" t="s">
        <v>3569</v>
      </c>
      <c r="H17" s="672" t="s">
        <v>3570</v>
      </c>
      <c r="I17" s="672" t="s">
        <v>3571</v>
      </c>
      <c r="J17" s="3"/>
    </row>
    <row r="18" spans="3:10" s="2" customFormat="1" ht="27.95" customHeight="1" x14ac:dyDescent="0.25">
      <c r="C18" s="55" t="s">
        <v>3522</v>
      </c>
      <c r="D18" s="672" t="s">
        <v>3572</v>
      </c>
      <c r="E18" s="672" t="s">
        <v>3573</v>
      </c>
      <c r="F18" s="672" t="s">
        <v>3574</v>
      </c>
      <c r="G18" s="672" t="s">
        <v>3575</v>
      </c>
      <c r="H18" s="672" t="s">
        <v>3576</v>
      </c>
      <c r="I18" s="672" t="s">
        <v>3577</v>
      </c>
      <c r="J18" s="3"/>
    </row>
    <row r="19" spans="3:10" s="2" customFormat="1" ht="66" customHeight="1" x14ac:dyDescent="0.25">
      <c r="C19" s="55" t="s">
        <v>3578</v>
      </c>
      <c r="D19" s="673" t="s">
        <v>3579</v>
      </c>
      <c r="E19" s="673" t="s">
        <v>3579</v>
      </c>
      <c r="F19" s="673" t="s">
        <v>3579</v>
      </c>
      <c r="G19" s="673" t="s">
        <v>3579</v>
      </c>
      <c r="H19" s="673" t="s">
        <v>3579</v>
      </c>
      <c r="I19" s="673" t="s">
        <v>3579</v>
      </c>
      <c r="J19" s="3"/>
    </row>
    <row r="20" spans="3:10" s="2" customFormat="1" ht="85.5" customHeight="1" x14ac:dyDescent="0.25">
      <c r="C20" s="55" t="s">
        <v>3580</v>
      </c>
      <c r="D20" s="673" t="s">
        <v>3581</v>
      </c>
      <c r="E20" s="673" t="s">
        <v>3581</v>
      </c>
      <c r="F20" s="673" t="s">
        <v>3581</v>
      </c>
      <c r="G20" s="673" t="s">
        <v>3581</v>
      </c>
      <c r="H20" s="673" t="s">
        <v>3581</v>
      </c>
      <c r="I20" s="673" t="s">
        <v>3582</v>
      </c>
      <c r="J20" s="3"/>
    </row>
  </sheetData>
  <sheetProtection formatColumns="0"/>
  <mergeCells count="3">
    <mergeCell ref="D14:I14"/>
    <mergeCell ref="C10:I10"/>
    <mergeCell ref="C14:C15"/>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8">
    <pageSetUpPr fitToPage="1"/>
  </sheetPr>
  <dimension ref="B2:F19"/>
  <sheetViews>
    <sheetView zoomScale="90" zoomScaleNormal="90" workbookViewId="0"/>
  </sheetViews>
  <sheetFormatPr defaultColWidth="9.140625" defaultRowHeight="15" x14ac:dyDescent="0.25"/>
  <cols>
    <col min="1" max="1" width="2.7109375" style="279" customWidth="1"/>
    <col min="2" max="2" width="9.140625" style="279"/>
    <col min="3" max="3" width="16" style="279" customWidth="1"/>
    <col min="4" max="4" width="16.140625" style="279" customWidth="1"/>
    <col min="5" max="5" width="70.42578125" style="279" customWidth="1"/>
    <col min="6" max="11" width="9.140625" style="279"/>
    <col min="12" max="12" width="13.85546875" style="279" bestFit="1" customWidth="1"/>
    <col min="13" max="13" width="14.28515625" style="279" bestFit="1" customWidth="1"/>
    <col min="14" max="16384" width="9.140625" style="279"/>
  </cols>
  <sheetData>
    <row r="2" spans="2:6" ht="26.25" customHeight="1" x14ac:dyDescent="0.25">
      <c r="B2" s="352" t="s">
        <v>917</v>
      </c>
      <c r="C2" s="352"/>
      <c r="D2" s="352"/>
      <c r="E2" s="352"/>
    </row>
    <row r="4" spans="2:6" ht="20.25" x14ac:dyDescent="0.25">
      <c r="B4" s="344" t="s">
        <v>920</v>
      </c>
      <c r="C4" s="293"/>
    </row>
    <row r="6" spans="2:6" ht="30" customHeight="1" x14ac:dyDescent="0.25">
      <c r="B6" s="452"/>
      <c r="C6" s="450" t="s">
        <v>982</v>
      </c>
      <c r="D6" s="450"/>
      <c r="E6" s="450"/>
    </row>
    <row r="7" spans="2:6" ht="30" customHeight="1" x14ac:dyDescent="0.25">
      <c r="B7" s="451" t="s">
        <v>983</v>
      </c>
      <c r="C7" s="450" t="s">
        <v>984</v>
      </c>
      <c r="D7" s="450"/>
      <c r="E7" s="450"/>
    </row>
    <row r="8" spans="2:6" x14ac:dyDescent="0.25">
      <c r="B8" s="294"/>
      <c r="C8" s="340"/>
      <c r="D8" s="341"/>
      <c r="E8" s="341"/>
    </row>
    <row r="9" spans="2:6" ht="30" customHeight="1" x14ac:dyDescent="0.25">
      <c r="B9" s="342" t="s">
        <v>985</v>
      </c>
      <c r="C9" s="295" t="s">
        <v>986</v>
      </c>
      <c r="D9" s="295" t="s">
        <v>987</v>
      </c>
      <c r="E9" s="341"/>
    </row>
    <row r="10" spans="2:6" ht="30" customHeight="1" x14ac:dyDescent="0.25">
      <c r="B10" s="342" t="s">
        <v>988</v>
      </c>
      <c r="C10" s="295" t="s">
        <v>989</v>
      </c>
      <c r="D10" s="295" t="s">
        <v>990</v>
      </c>
      <c r="E10" s="341"/>
    </row>
    <row r="11" spans="2:6" x14ac:dyDescent="0.25">
      <c r="B11" s="296"/>
      <c r="C11" s="341"/>
      <c r="D11" s="341"/>
      <c r="E11" s="341"/>
    </row>
    <row r="12" spans="2:6" ht="30" customHeight="1" x14ac:dyDescent="0.25">
      <c r="B12" s="297" t="s">
        <v>991</v>
      </c>
      <c r="C12" s="712" t="s">
        <v>992</v>
      </c>
      <c r="D12" s="341"/>
      <c r="E12" s="341"/>
    </row>
    <row r="13" spans="2:6" ht="30" customHeight="1" x14ac:dyDescent="0.25">
      <c r="B13" s="297" t="s">
        <v>993</v>
      </c>
      <c r="C13" s="712" t="s">
        <v>994</v>
      </c>
      <c r="D13" s="341"/>
      <c r="E13" s="341"/>
    </row>
    <row r="14" spans="2:6" ht="30" customHeight="1" x14ac:dyDescent="0.25">
      <c r="B14" s="297" t="s">
        <v>995</v>
      </c>
      <c r="C14" s="712" t="s">
        <v>996</v>
      </c>
      <c r="D14" s="341"/>
      <c r="E14" s="341"/>
    </row>
    <row r="15" spans="2:6" ht="30" customHeight="1" x14ac:dyDescent="0.25">
      <c r="B15" s="297" t="s">
        <v>997</v>
      </c>
      <c r="C15" s="341" t="s">
        <v>998</v>
      </c>
      <c r="D15" s="341"/>
      <c r="E15" s="341"/>
    </row>
    <row r="16" spans="2:6" ht="50.1" customHeight="1" x14ac:dyDescent="0.25">
      <c r="B16" s="297" t="s">
        <v>999</v>
      </c>
      <c r="C16" s="807" t="s">
        <v>1000</v>
      </c>
      <c r="D16" s="808"/>
      <c r="E16" s="808"/>
      <c r="F16" s="808"/>
    </row>
    <row r="17" spans="2:5" ht="30" customHeight="1" x14ac:dyDescent="0.25">
      <c r="B17" s="297" t="s">
        <v>1001</v>
      </c>
      <c r="C17" s="341" t="s">
        <v>1002</v>
      </c>
      <c r="D17" s="341"/>
      <c r="E17" s="341"/>
    </row>
    <row r="19" spans="2:5" ht="30" customHeight="1" x14ac:dyDescent="0.25">
      <c r="B19" s="454"/>
      <c r="C19" s="712" t="s">
        <v>1003</v>
      </c>
    </row>
  </sheetData>
  <mergeCells count="1">
    <mergeCell ref="C16:F16"/>
  </mergeCells>
  <pageMargins left="0.70866141732283472" right="0.70866141732283472" top="0.74803149606299213" bottom="0.74803149606299213" header="0.31496062992125984" footer="0.31496062992125984"/>
  <pageSetup paperSize="9" fitToHeight="0" orientation="landscape" verticalDpi="1200" r:id="rId1"/>
  <headerFooter scaleWithDoc="0">
    <oddHeader>&amp;R&amp;F</oddHeader>
    <oddFooter>&amp;L&amp;D &amp;T&amp;RPage &amp;P of &amp;N&amp;C&amp;1#&amp;"Calibri"&amp;10&amp;K000000Classification: Confidential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pageSetUpPr fitToPage="1"/>
  </sheetPr>
  <dimension ref="B1:I4"/>
  <sheetViews>
    <sheetView zoomScale="80" zoomScaleNormal="8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2" width="11.85546875" style="284" customWidth="1"/>
    <col min="3" max="3" width="29" style="284" customWidth="1"/>
    <col min="4" max="5" width="28" style="280" customWidth="1"/>
    <col min="6" max="6" width="9.140625" style="280"/>
    <col min="7" max="7" width="44.28515625" style="280" customWidth="1"/>
    <col min="8" max="8" width="40.7109375" style="280" customWidth="1"/>
    <col min="9" max="16384" width="9.140625" style="279"/>
  </cols>
  <sheetData>
    <row r="1" spans="2:9" ht="29.25" customHeight="1" x14ac:dyDescent="0.25"/>
    <row r="2" spans="2:9" ht="48" customHeight="1" x14ac:dyDescent="0.25">
      <c r="B2" s="837" t="s">
        <v>3583</v>
      </c>
      <c r="C2" s="837"/>
      <c r="D2" s="837"/>
      <c r="E2" s="837"/>
      <c r="F2" s="837"/>
      <c r="G2" s="837"/>
      <c r="H2" s="837"/>
      <c r="I2" s="837"/>
    </row>
    <row r="3" spans="2:9" ht="32.25" customHeight="1" x14ac:dyDescent="0.25">
      <c r="B3" s="282" t="s">
        <v>1209</v>
      </c>
      <c r="C3" s="282" t="s">
        <v>1210</v>
      </c>
      <c r="D3" s="282" t="s">
        <v>1211</v>
      </c>
      <c r="E3" s="282" t="s">
        <v>986</v>
      </c>
      <c r="F3" s="300" t="s">
        <v>1212</v>
      </c>
      <c r="G3" s="282" t="s">
        <v>1213</v>
      </c>
      <c r="H3" s="282" t="s">
        <v>1214</v>
      </c>
      <c r="I3" s="282" t="s">
        <v>1145</v>
      </c>
    </row>
    <row r="4" spans="2:9" ht="50.1" customHeight="1" x14ac:dyDescent="0.25">
      <c r="B4" s="289" t="s">
        <v>3584</v>
      </c>
      <c r="C4" s="372" t="s">
        <v>3585</v>
      </c>
      <c r="D4" s="290" t="s">
        <v>3586</v>
      </c>
      <c r="E4" s="290" t="s">
        <v>3587</v>
      </c>
      <c r="F4" s="289" t="s">
        <v>895</v>
      </c>
      <c r="G4" s="290" t="s">
        <v>3588</v>
      </c>
      <c r="H4" s="373"/>
      <c r="I4" s="382" t="s">
        <v>888</v>
      </c>
    </row>
  </sheetData>
  <mergeCells count="1">
    <mergeCell ref="B2:I2"/>
  </mergeCells>
  <conditionalFormatting sqref="B4:H4">
    <cfRule type="expression" dxfId="280" priority="8">
      <formula>OR($I4="New",$I4="Updated")</formula>
    </cfRule>
  </conditionalFormatting>
  <conditionalFormatting sqref="F4">
    <cfRule type="cellIs" dxfId="279" priority="4" stopIfTrue="1" operator="equal">
      <formula>"Validation"</formula>
    </cfRule>
    <cfRule type="cellIs" dxfId="278" priority="5" operator="equal">
      <formula>"Pre-populated"</formula>
    </cfRule>
  </conditionalFormatting>
  <conditionalFormatting sqref="I4">
    <cfRule type="cellIs" dxfId="277" priority="6" operator="equal">
      <formula>"Updated"</formula>
    </cfRule>
    <cfRule type="cellIs" dxfId="276" priority="7" operator="equal">
      <formula>"New"</formula>
    </cfRule>
  </conditionalFormatting>
  <pageMargins left="0.70866141732283472" right="0.70866141732283472" top="0.74803149606299213" bottom="0.74803149606299213" header="0.31496062992125984" footer="0.31496062992125984"/>
  <pageSetup paperSize="9" scale="62"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F98A9A-1E05-4FF5-BD3A-710E05191D6F}">
          <x14:formula1>
            <xm:f>RS_ValueSource!$E$41:$E$43</xm:f>
          </x14:formula1>
          <xm:sqref>F4</xm:sqref>
        </x14:dataValidation>
        <x14:dataValidation type="list" allowBlank="1" showInputMessage="1" showErrorMessage="1" xr:uid="{9F4ACE0A-D54D-4F61-A96A-5701A1BA0377}">
          <x14:formula1>
            <xm:f>RS_ValueSource!$E$38:$E$40</xm:f>
          </x14:formula1>
          <xm:sqref>I4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tabColor rgb="FFFFFF00"/>
    <pageSetUpPr fitToPage="1"/>
  </sheetPr>
  <dimension ref="A1:L48"/>
  <sheetViews>
    <sheetView showGridLines="0" zoomScale="90" zoomScaleNormal="90" zoomScaleSheetLayoutView="100" workbookViewId="0"/>
  </sheetViews>
  <sheetFormatPr defaultRowHeight="15" x14ac:dyDescent="0.25"/>
  <cols>
    <col min="1" max="1" width="2" style="2" customWidth="1"/>
    <col min="2" max="3" width="4.28515625" style="2" customWidth="1"/>
    <col min="4" max="4" width="49.42578125" style="2" bestFit="1" customWidth="1"/>
    <col min="5" max="6" width="25.28515625" style="2" customWidth="1"/>
    <col min="11" max="11" width="34.140625" style="2" bestFit="1" customWidth="1"/>
    <col min="12" max="12" width="7.7109375" style="2" customWidth="1"/>
  </cols>
  <sheetData>
    <row r="1" spans="1:12" s="15" customFormat="1" ht="16.5" x14ac:dyDescent="0.3">
      <c r="A1" s="3"/>
    </row>
    <row r="2" spans="1:12" s="15" customFormat="1" ht="16.5" x14ac:dyDescent="0.3">
      <c r="A2" s="3"/>
    </row>
    <row r="3" spans="1:12" s="15" customFormat="1" ht="16.5" x14ac:dyDescent="0.3">
      <c r="A3" s="3"/>
    </row>
    <row r="4" spans="1:12" s="15" customFormat="1" ht="20.25" x14ac:dyDescent="0.35">
      <c r="A4" s="3"/>
      <c r="B4" s="170"/>
      <c r="C4" s="177" t="s">
        <v>1139</v>
      </c>
      <c r="D4" s="177"/>
      <c r="E4" s="338"/>
      <c r="F4" s="338"/>
      <c r="G4" s="338"/>
      <c r="H4" s="120"/>
      <c r="I4" s="178"/>
      <c r="J4" s="178"/>
      <c r="K4" s="120" t="s">
        <v>1170</v>
      </c>
      <c r="L4" s="121" t="str">
        <f>'010'!E8</f>
        <v>1234</v>
      </c>
    </row>
    <row r="5" spans="1:12" s="15" customFormat="1" ht="16.5" x14ac:dyDescent="0.3">
      <c r="A5" s="3"/>
      <c r="B5" s="172"/>
      <c r="C5" s="172"/>
      <c r="D5" s="172"/>
      <c r="E5" s="173"/>
      <c r="F5" s="173"/>
      <c r="G5" s="173"/>
      <c r="H5" s="174"/>
    </row>
    <row r="6" spans="1:12" s="15" customFormat="1" ht="17.25" x14ac:dyDescent="0.3">
      <c r="A6" s="3"/>
      <c r="B6" s="172"/>
      <c r="C6" s="802" t="s">
        <v>3589</v>
      </c>
      <c r="D6" s="802"/>
      <c r="E6" s="338"/>
      <c r="F6" s="338"/>
      <c r="G6" s="338"/>
      <c r="H6" s="120"/>
      <c r="I6" s="178"/>
      <c r="J6" s="178"/>
      <c r="K6" s="178"/>
    </row>
    <row r="7" spans="1:12" s="15" customFormat="1" ht="17.25" x14ac:dyDescent="0.3">
      <c r="A7" s="3"/>
      <c r="B7" s="172"/>
      <c r="C7" s="172"/>
      <c r="D7" s="312"/>
      <c r="E7" s="173"/>
      <c r="F7" s="173"/>
      <c r="G7" s="173"/>
      <c r="H7" s="174"/>
      <c r="I7" s="173"/>
      <c r="J7" s="76"/>
      <c r="K7" s="76"/>
      <c r="L7" s="76"/>
    </row>
    <row r="8" spans="1:12" s="15" customFormat="1" ht="17.25" x14ac:dyDescent="0.3">
      <c r="B8" s="172"/>
      <c r="C8" s="179" t="s">
        <v>2793</v>
      </c>
      <c r="D8" s="179"/>
      <c r="E8" s="180"/>
      <c r="F8" s="180"/>
      <c r="G8" s="180"/>
      <c r="H8" s="181"/>
      <c r="I8" s="180"/>
      <c r="J8" s="182"/>
      <c r="K8" s="182"/>
      <c r="L8" s="182"/>
    </row>
    <row r="9" spans="1:12" s="15" customFormat="1" ht="16.5" x14ac:dyDescent="0.3"/>
    <row r="10" spans="1:12" s="15" customFormat="1" ht="255" customHeight="1" x14ac:dyDescent="0.3">
      <c r="C10" s="1157" t="s">
        <v>3590</v>
      </c>
      <c r="D10" s="1158"/>
      <c r="E10" s="1158"/>
      <c r="F10" s="1158"/>
      <c r="G10" s="1158"/>
      <c r="H10" s="1158"/>
      <c r="I10" s="1158"/>
      <c r="J10" s="1158"/>
      <c r="K10" s="1159"/>
      <c r="L10" s="195"/>
    </row>
    <row r="11" spans="1:12" s="15" customFormat="1" ht="16.5" x14ac:dyDescent="0.3"/>
    <row r="12" spans="1:12" s="15" customFormat="1" ht="17.25" x14ac:dyDescent="0.3">
      <c r="C12" s="183" t="s">
        <v>2795</v>
      </c>
      <c r="D12" s="183"/>
    </row>
    <row r="13" spans="1:12" x14ac:dyDescent="0.25">
      <c r="A13" s="710"/>
      <c r="B13" s="710"/>
      <c r="C13" s="1142"/>
      <c r="D13" s="1143"/>
      <c r="E13" s="302" t="s">
        <v>1286</v>
      </c>
      <c r="F13" s="302" t="s">
        <v>1287</v>
      </c>
      <c r="K13" s="710"/>
      <c r="L13" s="710"/>
    </row>
    <row r="14" spans="1:12" x14ac:dyDescent="0.25">
      <c r="A14" s="710"/>
      <c r="B14" s="710"/>
      <c r="C14" s="1146"/>
      <c r="D14" s="1147"/>
      <c r="E14" s="674" t="s">
        <v>3591</v>
      </c>
      <c r="F14" s="662" t="s">
        <v>3592</v>
      </c>
      <c r="I14" s="710"/>
      <c r="K14" s="710"/>
      <c r="L14" s="710"/>
    </row>
    <row r="15" spans="1:12" ht="25.5" customHeight="1" x14ac:dyDescent="0.25">
      <c r="A15" s="710"/>
      <c r="B15" s="710"/>
      <c r="C15" s="176">
        <v>1</v>
      </c>
      <c r="D15" s="58" t="s">
        <v>3593</v>
      </c>
      <c r="E15" s="675">
        <v>0</v>
      </c>
      <c r="F15" s="1160"/>
      <c r="I15" s="710"/>
      <c r="K15" s="710"/>
      <c r="L15" s="710"/>
    </row>
    <row r="16" spans="1:12" ht="25.5" customHeight="1" x14ac:dyDescent="0.25">
      <c r="A16" s="710"/>
      <c r="B16" s="710"/>
      <c r="C16" s="176">
        <v>2</v>
      </c>
      <c r="D16" s="55" t="s">
        <v>3594</v>
      </c>
      <c r="E16" s="676">
        <v>99.5</v>
      </c>
      <c r="F16" s="1161"/>
      <c r="I16" s="710"/>
      <c r="K16" s="710"/>
      <c r="L16" s="710"/>
    </row>
    <row r="17" spans="2:12" ht="25.5" customHeight="1" x14ac:dyDescent="0.25">
      <c r="B17" s="710"/>
      <c r="C17" s="176">
        <v>3</v>
      </c>
      <c r="D17" s="55" t="s">
        <v>3595</v>
      </c>
      <c r="E17" s="677">
        <v>0.95</v>
      </c>
      <c r="F17" s="1161"/>
      <c r="I17" s="710"/>
      <c r="K17" s="710"/>
      <c r="L17" s="710"/>
    </row>
    <row r="18" spans="2:12" ht="35.25" customHeight="1" x14ac:dyDescent="0.25">
      <c r="B18" s="710"/>
      <c r="C18" s="176">
        <v>4</v>
      </c>
      <c r="D18" s="55" t="s">
        <v>3596</v>
      </c>
      <c r="E18" s="678" t="s">
        <v>3597</v>
      </c>
      <c r="F18" s="1162"/>
      <c r="K18" s="710"/>
      <c r="L18" s="710"/>
    </row>
    <row r="19" spans="2:12" ht="25.5" customHeight="1" x14ac:dyDescent="0.25">
      <c r="B19" s="710"/>
      <c r="C19" s="176">
        <v>5</v>
      </c>
      <c r="D19" s="58" t="s">
        <v>3598</v>
      </c>
      <c r="E19" s="679">
        <f>IFERROR((FLOOR(E$15*E$16/100+NORMSINV((E17+1)/2)*((E$15*E$16/100)*(1-E$16/100))^0.5+0.5,1)),0)</f>
        <v>0</v>
      </c>
      <c r="F19" s="517">
        <v>0</v>
      </c>
      <c r="K19" s="710"/>
      <c r="L19" s="710"/>
    </row>
    <row r="20" spans="2:12" ht="25.5" customHeight="1" x14ac:dyDescent="0.25">
      <c r="B20" s="710"/>
      <c r="C20" s="176">
        <v>6</v>
      </c>
      <c r="D20" s="58" t="s">
        <v>3599</v>
      </c>
      <c r="E20" s="679">
        <f>IFERROR((CEILING(E$15*E$16/100-NORMSINV((E17+1)/2)*((E$15*E$16/100)*(1-E$16/100))^0.5+0.5,1)),0)</f>
        <v>1</v>
      </c>
      <c r="F20" s="517">
        <v>0</v>
      </c>
      <c r="K20" s="710"/>
      <c r="L20" s="710"/>
    </row>
    <row r="22" spans="2:12" s="15" customFormat="1" ht="17.25" x14ac:dyDescent="0.3">
      <c r="B22" s="172"/>
      <c r="C22" s="172"/>
      <c r="D22" s="179" t="s">
        <v>2817</v>
      </c>
      <c r="E22" s="180"/>
      <c r="F22" s="180"/>
      <c r="G22" s="180"/>
      <c r="H22" s="181"/>
      <c r="I22" s="180"/>
      <c r="J22" s="182"/>
      <c r="K22" s="182"/>
      <c r="L22" s="182"/>
    </row>
    <row r="23" spans="2:12" s="15" customFormat="1" ht="16.5" x14ac:dyDescent="0.3"/>
    <row r="24" spans="2:12" s="15" customFormat="1" ht="50.25" customHeight="1" x14ac:dyDescent="0.3">
      <c r="D24" s="996" t="s">
        <v>3600</v>
      </c>
      <c r="E24" s="997"/>
      <c r="F24" s="997"/>
      <c r="G24" s="997"/>
      <c r="H24" s="997"/>
      <c r="I24" s="997"/>
      <c r="J24" s="997"/>
      <c r="K24" s="997"/>
      <c r="L24" s="657"/>
    </row>
    <row r="25" spans="2:12" s="15" customFormat="1" ht="16.5" x14ac:dyDescent="0.3"/>
    <row r="26" spans="2:12" s="15" customFormat="1" ht="17.25" x14ac:dyDescent="0.3">
      <c r="D26" s="183" t="s">
        <v>2795</v>
      </c>
    </row>
    <row r="27" spans="2:12" x14ac:dyDescent="0.25">
      <c r="B27" s="710"/>
      <c r="C27" s="1142"/>
      <c r="D27" s="1143"/>
      <c r="E27" s="302" t="s">
        <v>1308</v>
      </c>
      <c r="F27" s="302" t="s">
        <v>1309</v>
      </c>
      <c r="K27" s="710"/>
      <c r="L27" s="710"/>
    </row>
    <row r="28" spans="2:12" x14ac:dyDescent="0.25">
      <c r="B28" s="710"/>
      <c r="C28" s="1146"/>
      <c r="D28" s="1147"/>
      <c r="E28" s="796" t="s">
        <v>3601</v>
      </c>
      <c r="F28" s="792" t="s">
        <v>2262</v>
      </c>
      <c r="K28" s="710"/>
      <c r="L28" s="710"/>
    </row>
    <row r="29" spans="2:12" ht="28.5" x14ac:dyDescent="0.25">
      <c r="B29" s="710"/>
      <c r="C29" s="176">
        <v>1</v>
      </c>
      <c r="D29" s="303" t="s">
        <v>3602</v>
      </c>
      <c r="E29" s="157" t="s">
        <v>3603</v>
      </c>
      <c r="F29" s="157" t="s">
        <v>3604</v>
      </c>
      <c r="K29" s="710"/>
      <c r="L29" s="710"/>
    </row>
    <row r="31" spans="2:12" s="15" customFormat="1" ht="17.25" x14ac:dyDescent="0.3">
      <c r="B31" s="172"/>
      <c r="C31" s="172"/>
      <c r="D31" s="179" t="s">
        <v>3024</v>
      </c>
      <c r="E31" s="180"/>
      <c r="F31" s="180"/>
      <c r="G31" s="180"/>
      <c r="H31" s="181"/>
      <c r="I31" s="180"/>
      <c r="J31" s="182"/>
      <c r="K31" s="182"/>
      <c r="L31" s="182"/>
    </row>
    <row r="32" spans="2:12" s="15" customFormat="1" ht="16.5" x14ac:dyDescent="0.3"/>
    <row r="33" spans="3:12" s="158" customFormat="1" ht="167.25" customHeight="1" x14ac:dyDescent="0.2">
      <c r="C33" s="1157" t="s">
        <v>3605</v>
      </c>
      <c r="D33" s="1158"/>
      <c r="E33" s="1158"/>
      <c r="F33" s="1158"/>
      <c r="G33" s="1158"/>
      <c r="H33" s="1158"/>
      <c r="I33" s="1158"/>
      <c r="J33" s="1158"/>
      <c r="K33" s="1159"/>
      <c r="L33" s="222"/>
    </row>
    <row r="34" spans="3:12" s="15" customFormat="1" ht="16.5" x14ac:dyDescent="0.3"/>
    <row r="35" spans="3:12" s="15" customFormat="1" ht="17.25" x14ac:dyDescent="0.3">
      <c r="D35" s="183" t="s">
        <v>2795</v>
      </c>
    </row>
    <row r="37" spans="3:12" ht="15" customHeight="1" x14ac:dyDescent="0.25">
      <c r="C37" s="1163" t="s">
        <v>3606</v>
      </c>
      <c r="D37" s="1164"/>
      <c r="E37" s="1132" t="s">
        <v>3607</v>
      </c>
      <c r="F37" s="1047"/>
      <c r="K37" s="710"/>
      <c r="L37" s="710"/>
    </row>
    <row r="38" spans="3:12" ht="15" customHeight="1" x14ac:dyDescent="0.25">
      <c r="C38" s="1165"/>
      <c r="D38" s="1166"/>
      <c r="E38" s="302" t="s">
        <v>1310</v>
      </c>
      <c r="F38" s="302" t="s">
        <v>1311</v>
      </c>
      <c r="K38" s="710"/>
      <c r="L38" s="710"/>
    </row>
    <row r="39" spans="3:12" x14ac:dyDescent="0.25">
      <c r="C39" s="1167"/>
      <c r="D39" s="1168"/>
      <c r="E39" s="670" t="s">
        <v>3601</v>
      </c>
      <c r="F39" s="653" t="s">
        <v>2262</v>
      </c>
      <c r="K39" s="710"/>
      <c r="L39" s="710"/>
    </row>
    <row r="40" spans="3:12" ht="23.25" customHeight="1" x14ac:dyDescent="0.25">
      <c r="C40" s="176">
        <v>1</v>
      </c>
      <c r="D40" s="58" t="s">
        <v>3346</v>
      </c>
      <c r="E40" s="517">
        <v>0</v>
      </c>
      <c r="F40" s="517">
        <v>0</v>
      </c>
      <c r="K40" s="710"/>
      <c r="L40" s="710"/>
    </row>
    <row r="41" spans="3:12" ht="23.25" customHeight="1" x14ac:dyDescent="0.25">
      <c r="C41" s="176">
        <v>2</v>
      </c>
      <c r="D41" s="55" t="s">
        <v>3608</v>
      </c>
      <c r="E41" s="517">
        <v>0</v>
      </c>
      <c r="F41" s="517">
        <v>0</v>
      </c>
      <c r="K41" s="710"/>
      <c r="L41" s="710"/>
    </row>
    <row r="42" spans="3:12" ht="23.25" customHeight="1" x14ac:dyDescent="0.25">
      <c r="C42" s="176">
        <v>3</v>
      </c>
      <c r="D42" s="55" t="s">
        <v>3609</v>
      </c>
      <c r="E42" s="517">
        <v>0</v>
      </c>
      <c r="F42" s="517">
        <v>0</v>
      </c>
      <c r="K42" s="710"/>
      <c r="L42" s="710"/>
    </row>
    <row r="43" spans="3:12" ht="23.25" customHeight="1" x14ac:dyDescent="0.25">
      <c r="C43" s="176">
        <v>4</v>
      </c>
      <c r="D43" s="58" t="s">
        <v>3356</v>
      </c>
      <c r="E43" s="517">
        <v>0</v>
      </c>
      <c r="F43" s="517">
        <v>0</v>
      </c>
      <c r="K43" s="710"/>
      <c r="L43" s="710"/>
    </row>
    <row r="44" spans="3:12" ht="23.25" customHeight="1" x14ac:dyDescent="0.25">
      <c r="C44" s="176">
        <v>5</v>
      </c>
      <c r="D44" s="55" t="s">
        <v>3610</v>
      </c>
      <c r="E44" s="517">
        <v>0</v>
      </c>
      <c r="F44" s="517">
        <v>0</v>
      </c>
      <c r="K44" s="710"/>
      <c r="L44" s="710"/>
    </row>
    <row r="45" spans="3:12" ht="23.25" customHeight="1" x14ac:dyDescent="0.25">
      <c r="C45" s="176">
        <v>6</v>
      </c>
      <c r="D45" s="55" t="s">
        <v>3611</v>
      </c>
      <c r="E45" s="517">
        <v>0</v>
      </c>
      <c r="F45" s="517">
        <v>0</v>
      </c>
      <c r="K45" s="710"/>
      <c r="L45" s="710"/>
    </row>
    <row r="46" spans="3:12" ht="23.25" customHeight="1" x14ac:dyDescent="0.25">
      <c r="C46" s="176">
        <v>7</v>
      </c>
      <c r="D46" s="58" t="s">
        <v>3358</v>
      </c>
      <c r="E46" s="517">
        <v>0</v>
      </c>
      <c r="F46" s="517">
        <v>0</v>
      </c>
      <c r="K46" s="710"/>
      <c r="L46" s="710"/>
    </row>
    <row r="47" spans="3:12" ht="23.25" customHeight="1" x14ac:dyDescent="0.25">
      <c r="C47" s="176">
        <v>8</v>
      </c>
      <c r="D47" s="58" t="s">
        <v>3361</v>
      </c>
      <c r="E47" s="517">
        <v>0</v>
      </c>
      <c r="F47" s="517">
        <v>0</v>
      </c>
      <c r="K47" s="710"/>
      <c r="L47" s="710"/>
    </row>
    <row r="48" spans="3:12" ht="23.25" customHeight="1" x14ac:dyDescent="0.25">
      <c r="C48" s="176">
        <v>9</v>
      </c>
      <c r="D48" s="58" t="s">
        <v>3612</v>
      </c>
      <c r="E48" s="517">
        <v>0</v>
      </c>
      <c r="F48" s="517">
        <v>0</v>
      </c>
      <c r="K48" s="710"/>
      <c r="L48" s="710"/>
    </row>
  </sheetData>
  <sheetProtection formatColumns="0"/>
  <mergeCells count="8">
    <mergeCell ref="C10:K10"/>
    <mergeCell ref="C27:D28"/>
    <mergeCell ref="E37:F37"/>
    <mergeCell ref="F15:F18"/>
    <mergeCell ref="D24:K24"/>
    <mergeCell ref="C13:D14"/>
    <mergeCell ref="C37:D39"/>
    <mergeCell ref="C33:K33"/>
  </mergeCells>
  <pageMargins left="0.70866141732283472" right="0.70866141732283472" top="0.74803149606299213" bottom="0.74803149606299213" header="0.31496062992125984" footer="0.31496062992125984"/>
  <pageSetup paperSize="9" scale="61" fitToHeight="0" orientation="landscape" r:id="rId1"/>
  <headerFooter scaleWithDoc="0">
    <oddHeader>&amp;R&amp;F</oddHeader>
    <oddFooter>&amp;L&amp;D &amp;T&amp;RPage &amp;P of &amp;N&amp;C&amp;1#&amp;"Calibri"&amp;10&amp;K000000Classification: Confidential</oddFooter>
  </headerFooter>
  <rowBreaks count="1" manualBreakCount="1">
    <brk id="21" max="14"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
    <pageSetUpPr fitToPage="1"/>
  </sheetPr>
  <dimension ref="A1:J37"/>
  <sheetViews>
    <sheetView showGridLines="0" zoomScale="90" zoomScaleNormal="90" workbookViewId="0"/>
  </sheetViews>
  <sheetFormatPr defaultColWidth="21.42578125" defaultRowHeight="15" x14ac:dyDescent="0.25"/>
  <cols>
    <col min="1" max="1" width="1.5703125" style="2" customWidth="1"/>
    <col min="2" max="2" width="4.28515625" style="2" customWidth="1"/>
    <col min="3" max="3" width="29.28515625" style="2" customWidth="1"/>
    <col min="4" max="4" width="33.7109375" customWidth="1"/>
    <col min="5" max="5" width="33.5703125" customWidth="1"/>
    <col min="9" max="9" width="12.28515625" style="2" customWidth="1"/>
    <col min="10" max="10" width="7.7109375" style="2" customWidth="1"/>
  </cols>
  <sheetData>
    <row r="1" spans="1:10" s="15" customFormat="1" ht="16.5" x14ac:dyDescent="0.3">
      <c r="A1" s="3"/>
    </row>
    <row r="2" spans="1:10" s="15" customFormat="1" ht="16.5" x14ac:dyDescent="0.3">
      <c r="A2" s="3"/>
    </row>
    <row r="3" spans="1:10" s="15" customFormat="1" ht="16.5" x14ac:dyDescent="0.3">
      <c r="A3" s="3"/>
    </row>
    <row r="4" spans="1:10" s="15" customFormat="1" ht="20.25" x14ac:dyDescent="0.35">
      <c r="A4" s="3"/>
      <c r="B4" s="170"/>
      <c r="C4" s="177" t="s">
        <v>1139</v>
      </c>
      <c r="D4" s="338"/>
      <c r="E4" s="338"/>
      <c r="F4" s="338"/>
      <c r="G4" s="178"/>
      <c r="H4" s="178"/>
      <c r="I4" s="120" t="s">
        <v>1170</v>
      </c>
      <c r="J4" s="121" t="str">
        <f>'010'!E8</f>
        <v>1234</v>
      </c>
    </row>
    <row r="5" spans="1:10" s="15" customFormat="1" ht="16.5" x14ac:dyDescent="0.3">
      <c r="A5" s="3"/>
      <c r="B5" s="172"/>
      <c r="C5" s="172"/>
      <c r="D5" s="173"/>
      <c r="E5" s="173"/>
      <c r="F5" s="173"/>
    </row>
    <row r="6" spans="1:10" s="15" customFormat="1" ht="17.25" x14ac:dyDescent="0.3">
      <c r="A6" s="3"/>
      <c r="B6" s="172"/>
      <c r="C6" s="802" t="s">
        <v>3613</v>
      </c>
      <c r="D6" s="338"/>
      <c r="E6" s="338"/>
      <c r="F6" s="338"/>
      <c r="G6" s="178"/>
      <c r="H6" s="178"/>
      <c r="I6" s="178"/>
    </row>
    <row r="7" spans="1:10" s="15" customFormat="1" ht="17.25" x14ac:dyDescent="0.3">
      <c r="A7" s="3"/>
      <c r="B7" s="172"/>
      <c r="C7" s="312"/>
      <c r="D7" s="173"/>
      <c r="E7" s="173"/>
      <c r="F7" s="173"/>
      <c r="G7" s="174"/>
      <c r="H7" s="173"/>
      <c r="I7" s="76"/>
      <c r="J7" s="76"/>
    </row>
    <row r="8" spans="1:10" s="15" customFormat="1" ht="17.25" x14ac:dyDescent="0.3">
      <c r="B8" s="172"/>
      <c r="C8" s="179" t="s">
        <v>2793</v>
      </c>
      <c r="D8" s="180"/>
      <c r="E8" s="180"/>
      <c r="F8" s="180"/>
      <c r="G8" s="181"/>
      <c r="H8" s="180"/>
      <c r="I8" s="182"/>
      <c r="J8" s="182"/>
    </row>
    <row r="9" spans="1:10" s="15" customFormat="1" ht="16.5" x14ac:dyDescent="0.3"/>
    <row r="10" spans="1:10" s="15" customFormat="1" ht="66.75" customHeight="1" x14ac:dyDescent="0.3">
      <c r="C10" s="1044" t="s">
        <v>3614</v>
      </c>
      <c r="D10" s="1045"/>
      <c r="E10" s="1045"/>
      <c r="F10" s="1045"/>
      <c r="G10" s="1045"/>
      <c r="H10" s="1045"/>
      <c r="I10" s="1080"/>
    </row>
    <row r="11" spans="1:10" s="15" customFormat="1" ht="16.5" x14ac:dyDescent="0.3"/>
    <row r="12" spans="1:10" s="15" customFormat="1" ht="17.25" x14ac:dyDescent="0.3">
      <c r="C12" s="183" t="s">
        <v>2795</v>
      </c>
    </row>
    <row r="14" spans="1:10" ht="27" customHeight="1" x14ac:dyDescent="0.25">
      <c r="A14" s="710"/>
      <c r="B14" s="710"/>
      <c r="C14" s="793"/>
      <c r="D14" s="793" t="s">
        <v>2262</v>
      </c>
      <c r="E14" s="793" t="s">
        <v>1307</v>
      </c>
      <c r="I14" s="710"/>
      <c r="J14" s="710"/>
    </row>
    <row r="15" spans="1:10" ht="30.75" customHeight="1" x14ac:dyDescent="0.25">
      <c r="A15" s="710"/>
      <c r="B15" s="710"/>
      <c r="C15" s="384" t="s">
        <v>3602</v>
      </c>
      <c r="D15" s="664" t="s">
        <v>3615</v>
      </c>
      <c r="E15" s="368"/>
      <c r="I15" s="710"/>
      <c r="J15" s="710"/>
    </row>
    <row r="16" spans="1:10" x14ac:dyDescent="0.25">
      <c r="A16" s="710"/>
      <c r="B16" s="710"/>
      <c r="C16" s="1170"/>
      <c r="D16" s="1171"/>
      <c r="E16" s="1171"/>
      <c r="I16" s="710"/>
      <c r="J16" s="710"/>
    </row>
    <row r="17" spans="2:10" ht="30.75" customHeight="1" x14ac:dyDescent="0.25">
      <c r="B17" s="710"/>
      <c r="C17" s="785" t="s">
        <v>3616</v>
      </c>
      <c r="D17" s="680" t="s">
        <v>3617</v>
      </c>
      <c r="E17" s="681" t="s">
        <v>3618</v>
      </c>
      <c r="I17" s="710"/>
      <c r="J17" s="710"/>
    </row>
    <row r="18" spans="2:10" ht="30.75" customHeight="1" x14ac:dyDescent="0.25">
      <c r="B18" s="710"/>
      <c r="C18" s="785" t="s">
        <v>3619</v>
      </c>
      <c r="D18" s="680" t="s">
        <v>3620</v>
      </c>
      <c r="E18" s="681" t="s">
        <v>3621</v>
      </c>
      <c r="I18" s="710"/>
      <c r="J18" s="710"/>
    </row>
    <row r="20" spans="2:10" s="15" customFormat="1" ht="17.25" x14ac:dyDescent="0.3">
      <c r="B20" s="172"/>
      <c r="C20" s="179" t="s">
        <v>2817</v>
      </c>
      <c r="D20" s="180"/>
      <c r="E20" s="180"/>
      <c r="F20" s="180"/>
      <c r="G20" s="181"/>
      <c r="H20" s="180"/>
      <c r="I20" s="182"/>
      <c r="J20" s="182"/>
    </row>
    <row r="21" spans="2:10" s="15" customFormat="1" ht="16.5" x14ac:dyDescent="0.3">
      <c r="I21" s="710"/>
      <c r="J21" s="710"/>
    </row>
    <row r="22" spans="2:10" s="15" customFormat="1" ht="48.75" customHeight="1" x14ac:dyDescent="0.3">
      <c r="C22" s="1053" t="s">
        <v>3622</v>
      </c>
      <c r="D22" s="1054"/>
      <c r="E22" s="1054"/>
      <c r="F22" s="1054"/>
      <c r="G22" s="1054"/>
      <c r="H22" s="1054"/>
      <c r="I22" s="1172"/>
      <c r="J22" s="710"/>
    </row>
    <row r="23" spans="2:10" s="15" customFormat="1" ht="16.5" x14ac:dyDescent="0.3">
      <c r="I23" s="710"/>
      <c r="J23" s="710"/>
    </row>
    <row r="24" spans="2:10" s="15" customFormat="1" ht="17.25" x14ac:dyDescent="0.3">
      <c r="C24" s="183" t="s">
        <v>2795</v>
      </c>
    </row>
    <row r="26" spans="2:10" ht="24.75" customHeight="1" x14ac:dyDescent="0.25">
      <c r="B26" s="710"/>
      <c r="C26" s="223"/>
      <c r="D26" s="790" t="s">
        <v>3601</v>
      </c>
      <c r="E26" s="790" t="s">
        <v>2262</v>
      </c>
      <c r="I26" s="710"/>
      <c r="J26" s="710"/>
    </row>
    <row r="27" spans="2:10" ht="69" customHeight="1" x14ac:dyDescent="0.25">
      <c r="B27" s="710"/>
      <c r="C27" s="146" t="s">
        <v>3623</v>
      </c>
      <c r="D27" s="91" t="s">
        <v>3624</v>
      </c>
      <c r="E27" s="91" t="s">
        <v>3625</v>
      </c>
      <c r="I27" s="710"/>
      <c r="J27" s="710"/>
    </row>
    <row r="28" spans="2:10" ht="25.5" customHeight="1" x14ac:dyDescent="0.25">
      <c r="B28" s="710"/>
      <c r="C28" s="682"/>
      <c r="D28" s="1169" t="s">
        <v>3626</v>
      </c>
      <c r="E28" s="1169"/>
      <c r="I28" s="710"/>
      <c r="J28" s="710"/>
    </row>
    <row r="29" spans="2:10" ht="32.25" customHeight="1" x14ac:dyDescent="0.25">
      <c r="B29" s="710"/>
      <c r="C29" s="224" t="s">
        <v>3346</v>
      </c>
      <c r="D29" s="91" t="s">
        <v>3627</v>
      </c>
      <c r="E29" s="91" t="s">
        <v>3628</v>
      </c>
      <c r="I29" s="710"/>
      <c r="J29" s="710"/>
    </row>
    <row r="30" spans="2:10" ht="32.25" customHeight="1" x14ac:dyDescent="0.25">
      <c r="B30" s="710"/>
      <c r="C30" s="225" t="s">
        <v>3450</v>
      </c>
      <c r="D30" s="91" t="s">
        <v>3629</v>
      </c>
      <c r="E30" s="91" t="s">
        <v>3630</v>
      </c>
      <c r="I30" s="710"/>
      <c r="J30" s="710"/>
    </row>
    <row r="31" spans="2:10" ht="32.25" customHeight="1" x14ac:dyDescent="0.25">
      <c r="B31" s="710"/>
      <c r="C31" s="225" t="s">
        <v>3353</v>
      </c>
      <c r="D31" s="91" t="s">
        <v>3631</v>
      </c>
      <c r="E31" s="91" t="s">
        <v>3632</v>
      </c>
      <c r="I31" s="710"/>
      <c r="J31" s="710"/>
    </row>
    <row r="32" spans="2:10" ht="32.25" customHeight="1" x14ac:dyDescent="0.25">
      <c r="B32" s="710"/>
      <c r="C32" s="785" t="s">
        <v>3356</v>
      </c>
      <c r="D32" s="91" t="s">
        <v>3633</v>
      </c>
      <c r="E32" s="91" t="s">
        <v>3634</v>
      </c>
      <c r="I32" s="710"/>
      <c r="J32" s="710"/>
    </row>
    <row r="33" spans="3:5" ht="32.25" customHeight="1" x14ac:dyDescent="0.25">
      <c r="C33" s="225" t="s">
        <v>3635</v>
      </c>
      <c r="D33" s="91" t="s">
        <v>3636</v>
      </c>
      <c r="E33" s="91" t="s">
        <v>3637</v>
      </c>
    </row>
    <row r="34" spans="3:5" ht="32.25" customHeight="1" x14ac:dyDescent="0.25">
      <c r="C34" s="225" t="s">
        <v>3638</v>
      </c>
      <c r="D34" s="91" t="s">
        <v>3639</v>
      </c>
      <c r="E34" s="91" t="s">
        <v>3640</v>
      </c>
    </row>
    <row r="35" spans="3:5" ht="32.25" customHeight="1" x14ac:dyDescent="0.25">
      <c r="C35" s="785" t="s">
        <v>3358</v>
      </c>
      <c r="D35" s="91" t="s">
        <v>3641</v>
      </c>
      <c r="E35" s="91" t="s">
        <v>3642</v>
      </c>
    </row>
    <row r="36" spans="3:5" ht="32.25" customHeight="1" x14ac:dyDescent="0.25">
      <c r="C36" s="785" t="s">
        <v>3361</v>
      </c>
      <c r="D36" s="91" t="s">
        <v>3643</v>
      </c>
      <c r="E36" s="91" t="s">
        <v>3644</v>
      </c>
    </row>
    <row r="37" spans="3:5" ht="81" customHeight="1" x14ac:dyDescent="0.25">
      <c r="C37" s="785" t="s">
        <v>1298</v>
      </c>
      <c r="D37" s="91" t="s">
        <v>3645</v>
      </c>
      <c r="E37" s="91" t="s">
        <v>3646</v>
      </c>
    </row>
  </sheetData>
  <sheetProtection formatColumns="0"/>
  <mergeCells count="4">
    <mergeCell ref="D28:E28"/>
    <mergeCell ref="C16:E16"/>
    <mergeCell ref="C22:I22"/>
    <mergeCell ref="C10:I10"/>
  </mergeCells>
  <pageMargins left="0.70866141732283472" right="0.70866141732283472" top="0.74803149606299213" bottom="0.74803149606299213" header="0.31496062992125984" footer="0.31496062992125984"/>
  <pageSetup paperSize="9" scale="47" fitToHeight="0" orientation="portrait" r:id="rId1"/>
  <headerFooter scaleWithDoc="0">
    <oddHeader>&amp;R&amp;F</oddHeader>
    <oddFooter>&amp;L&amp;D &amp;T&amp;RPage &amp;P of &amp;N&amp;C&amp;1#&amp;"Calibri"&amp;10&amp;K000000Classification: Confidential</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3">
    <tabColor rgb="FFFFFF00"/>
    <pageSetUpPr fitToPage="1"/>
  </sheetPr>
  <dimension ref="A1:J49"/>
  <sheetViews>
    <sheetView showGridLines="0" zoomScale="85" zoomScaleNormal="85" zoomScaleSheetLayoutView="100" workbookViewId="0"/>
  </sheetViews>
  <sheetFormatPr defaultRowHeight="15" x14ac:dyDescent="0.25"/>
  <cols>
    <col min="1" max="1" width="2" style="2" customWidth="1"/>
    <col min="2" max="2" width="4.28515625" style="2" customWidth="1"/>
    <col min="3" max="3" width="47.140625" style="2" bestFit="1" customWidth="1"/>
    <col min="4" max="4" width="21.7109375" style="2" customWidth="1"/>
    <col min="5" max="5" width="20.7109375" style="2" customWidth="1"/>
    <col min="6" max="6" width="20.140625" style="2" customWidth="1"/>
    <col min="7" max="7" width="22" style="2" customWidth="1"/>
    <col min="8" max="8" width="34.140625" style="2" bestFit="1" customWidth="1"/>
    <col min="9" max="9" width="23.140625" style="2" bestFit="1" customWidth="1"/>
    <col min="10" max="10" width="7.7109375" style="2" customWidth="1"/>
  </cols>
  <sheetData>
    <row r="1" spans="1:10" s="15" customFormat="1" ht="16.5" x14ac:dyDescent="0.3">
      <c r="A1" s="3"/>
    </row>
    <row r="2" spans="1:10" s="15" customFormat="1" ht="16.5" x14ac:dyDescent="0.3">
      <c r="A2" s="3"/>
    </row>
    <row r="3" spans="1:10" s="15" customFormat="1" ht="16.5" x14ac:dyDescent="0.3">
      <c r="A3" s="3"/>
    </row>
    <row r="4" spans="1:10" s="15" customFormat="1" ht="20.25" x14ac:dyDescent="0.35">
      <c r="A4" s="3"/>
      <c r="B4" s="170"/>
      <c r="C4" s="177" t="s">
        <v>1139</v>
      </c>
      <c r="D4" s="338"/>
      <c r="E4" s="338"/>
      <c r="F4" s="338"/>
      <c r="G4" s="178"/>
      <c r="H4" s="120"/>
      <c r="I4" s="338" t="s">
        <v>1170</v>
      </c>
      <c r="J4" s="121" t="str">
        <f>'010'!E8</f>
        <v>1234</v>
      </c>
    </row>
    <row r="5" spans="1:10" s="15" customFormat="1" ht="16.5" x14ac:dyDescent="0.3">
      <c r="A5" s="3"/>
      <c r="B5" s="172"/>
      <c r="C5" s="172"/>
      <c r="D5" s="173"/>
      <c r="E5" s="173"/>
      <c r="F5" s="173"/>
    </row>
    <row r="6" spans="1:10" s="15" customFormat="1" ht="17.25" x14ac:dyDescent="0.3">
      <c r="A6" s="3"/>
      <c r="C6" s="802" t="s">
        <v>3647</v>
      </c>
      <c r="D6" s="802"/>
      <c r="E6" s="338"/>
      <c r="F6" s="338"/>
      <c r="G6" s="178"/>
      <c r="H6" s="178"/>
      <c r="I6" s="178"/>
    </row>
    <row r="7" spans="1:10" s="15" customFormat="1" ht="17.25" x14ac:dyDescent="0.3">
      <c r="A7" s="3"/>
      <c r="B7" s="172"/>
      <c r="C7" s="312"/>
      <c r="D7" s="173"/>
      <c r="E7" s="173"/>
      <c r="F7" s="173"/>
      <c r="G7" s="174"/>
      <c r="H7" s="173"/>
      <c r="I7" s="76"/>
      <c r="J7" s="76"/>
    </row>
    <row r="8" spans="1:10" s="15" customFormat="1" ht="17.25" x14ac:dyDescent="0.3">
      <c r="B8" s="172"/>
      <c r="C8" s="179" t="s">
        <v>2793</v>
      </c>
      <c r="D8" s="180"/>
      <c r="E8" s="180"/>
      <c r="F8" s="180"/>
      <c r="G8" s="181"/>
      <c r="H8" s="180"/>
      <c r="I8" s="182"/>
      <c r="J8" s="182"/>
    </row>
    <row r="9" spans="1:10" s="15" customFormat="1" ht="16.5" x14ac:dyDescent="0.3"/>
    <row r="10" spans="1:10" s="15" customFormat="1" ht="166.5" customHeight="1" x14ac:dyDescent="0.3">
      <c r="C10" s="996" t="s">
        <v>3648</v>
      </c>
      <c r="D10" s="997"/>
      <c r="E10" s="997"/>
      <c r="F10" s="997"/>
      <c r="G10" s="997"/>
      <c r="H10" s="997"/>
      <c r="I10" s="997"/>
      <c r="J10" s="226"/>
    </row>
    <row r="11" spans="1:10" s="15" customFormat="1" ht="16.5" x14ac:dyDescent="0.3"/>
    <row r="12" spans="1:10" s="15" customFormat="1" ht="17.25" x14ac:dyDescent="0.3">
      <c r="C12" s="183" t="s">
        <v>2795</v>
      </c>
    </row>
    <row r="14" spans="1:10" x14ac:dyDescent="0.25">
      <c r="A14" s="710"/>
      <c r="B14" s="1068" t="s">
        <v>3649</v>
      </c>
      <c r="C14" s="1069"/>
      <c r="D14" s="1069"/>
      <c r="E14" s="1069"/>
      <c r="F14" s="1069"/>
      <c r="G14" s="1070"/>
      <c r="H14" s="710"/>
      <c r="I14" s="710"/>
      <c r="J14" s="710"/>
    </row>
    <row r="15" spans="1:10" x14ac:dyDescent="0.25">
      <c r="A15" s="710"/>
      <c r="B15" s="1142"/>
      <c r="C15" s="1143"/>
      <c r="D15" s="304" t="s">
        <v>1286</v>
      </c>
      <c r="E15" s="304" t="s">
        <v>1287</v>
      </c>
      <c r="F15" s="304" t="s">
        <v>1308</v>
      </c>
      <c r="G15" s="304" t="s">
        <v>1309</v>
      </c>
      <c r="H15" s="710"/>
      <c r="I15" s="710"/>
      <c r="J15" s="710"/>
    </row>
    <row r="16" spans="1:10" ht="39" customHeight="1" x14ac:dyDescent="0.25">
      <c r="A16" s="710"/>
      <c r="B16" s="1146"/>
      <c r="C16" s="1147"/>
      <c r="D16" s="305" t="s">
        <v>3650</v>
      </c>
      <c r="E16" s="227" t="s">
        <v>3651</v>
      </c>
      <c r="F16" s="227" t="s">
        <v>3652</v>
      </c>
      <c r="G16" s="228" t="s">
        <v>3653</v>
      </c>
      <c r="H16" s="710"/>
      <c r="I16" s="710"/>
      <c r="J16" s="710"/>
    </row>
    <row r="17" spans="1:10" ht="42.75" x14ac:dyDescent="0.25">
      <c r="A17" s="710"/>
      <c r="B17" s="306">
        <v>1</v>
      </c>
      <c r="C17" s="229" t="s">
        <v>3654</v>
      </c>
      <c r="D17" s="230" t="s">
        <v>3655</v>
      </c>
      <c r="E17" s="231">
        <v>0</v>
      </c>
      <c r="F17" s="91" t="s">
        <v>3656</v>
      </c>
      <c r="G17" s="91" t="s">
        <v>3657</v>
      </c>
      <c r="H17" s="710"/>
      <c r="I17" s="710"/>
      <c r="J17" s="710"/>
    </row>
    <row r="18" spans="1:10" ht="42.75" x14ac:dyDescent="0.25">
      <c r="A18" s="710"/>
      <c r="B18" s="176">
        <v>2</v>
      </c>
      <c r="C18" s="233" t="s">
        <v>3658</v>
      </c>
      <c r="D18" s="230" t="s">
        <v>3659</v>
      </c>
      <c r="E18" s="231">
        <v>0</v>
      </c>
      <c r="F18" s="91" t="s">
        <v>3660</v>
      </c>
      <c r="G18" s="91" t="s">
        <v>3661</v>
      </c>
      <c r="H18" s="710"/>
      <c r="I18" s="710"/>
      <c r="J18" s="710"/>
    </row>
    <row r="20" spans="1:10" s="2" customFormat="1" ht="17.25" x14ac:dyDescent="0.3">
      <c r="A20" s="710"/>
      <c r="B20" s="710"/>
      <c r="C20" s="53" t="s">
        <v>2816</v>
      </c>
      <c r="D20" s="15"/>
      <c r="E20" s="15"/>
      <c r="F20" s="15"/>
      <c r="G20" s="15"/>
      <c r="H20" s="15"/>
      <c r="I20" s="15"/>
      <c r="J20" s="15"/>
    </row>
    <row r="21" spans="1:10" s="2" customFormat="1" ht="16.5" x14ac:dyDescent="0.3">
      <c r="A21" s="710"/>
      <c r="B21" s="710"/>
      <c r="C21" s="15"/>
      <c r="D21" s="15"/>
      <c r="E21" s="15"/>
      <c r="F21" s="15"/>
      <c r="G21" s="15"/>
      <c r="H21" s="15"/>
      <c r="I21" s="15"/>
      <c r="J21" s="15"/>
    </row>
    <row r="22" spans="1:10" s="2" customFormat="1" ht="22.5" customHeight="1" x14ac:dyDescent="0.25">
      <c r="A22" s="710"/>
      <c r="B22" s="710"/>
      <c r="C22" s="1009" t="s">
        <v>16</v>
      </c>
      <c r="D22" s="1010"/>
      <c r="E22" s="1010"/>
      <c r="F22" s="1010"/>
      <c r="G22" s="1010"/>
      <c r="H22" s="1010"/>
      <c r="I22" s="1010"/>
      <c r="J22" s="661"/>
    </row>
    <row r="24" spans="1:10" s="15" customFormat="1" ht="17.25" x14ac:dyDescent="0.3">
      <c r="B24" s="172"/>
      <c r="C24" s="179" t="s">
        <v>2817</v>
      </c>
      <c r="D24" s="180"/>
      <c r="E24" s="180"/>
      <c r="F24" s="180"/>
      <c r="G24" s="181"/>
      <c r="H24" s="180"/>
      <c r="I24" s="182"/>
      <c r="J24" s="182"/>
    </row>
    <row r="25" spans="1:10" s="15" customFormat="1" ht="16.5" x14ac:dyDescent="0.3"/>
    <row r="26" spans="1:10" s="15" customFormat="1" ht="300" customHeight="1" x14ac:dyDescent="0.3">
      <c r="C26" s="996" t="s">
        <v>3662</v>
      </c>
      <c r="D26" s="997"/>
      <c r="E26" s="997"/>
      <c r="F26" s="997"/>
      <c r="G26" s="997"/>
      <c r="H26" s="1094"/>
    </row>
    <row r="27" spans="1:10" s="15" customFormat="1" ht="16.5" x14ac:dyDescent="0.3"/>
    <row r="28" spans="1:10" s="15" customFormat="1" ht="17.25" x14ac:dyDescent="0.3">
      <c r="C28" s="183" t="s">
        <v>2795</v>
      </c>
    </row>
    <row r="29" spans="1:10" ht="16.5" x14ac:dyDescent="0.3">
      <c r="A29" s="15"/>
      <c r="B29" s="710"/>
      <c r="C29" s="710"/>
      <c r="D29" s="710"/>
      <c r="E29" s="710"/>
      <c r="F29" s="710"/>
      <c r="G29" s="710"/>
      <c r="H29" s="710"/>
      <c r="I29" s="710"/>
      <c r="J29" s="710"/>
    </row>
    <row r="30" spans="1:10" ht="16.5" x14ac:dyDescent="0.3">
      <c r="A30" s="15"/>
      <c r="B30" s="1181" t="s">
        <v>3649</v>
      </c>
      <c r="C30" s="1181"/>
      <c r="D30" s="1181"/>
      <c r="E30" s="1181"/>
      <c r="F30" s="1181"/>
      <c r="G30" s="1182"/>
      <c r="H30" s="710"/>
      <c r="I30" s="710"/>
      <c r="J30" s="710"/>
    </row>
    <row r="31" spans="1:10" x14ac:dyDescent="0.25">
      <c r="A31" s="710"/>
      <c r="B31" s="1190"/>
      <c r="C31" s="1190"/>
      <c r="D31" s="1145"/>
      <c r="E31" s="533" t="s">
        <v>3663</v>
      </c>
      <c r="F31" s="1188" t="s">
        <v>3664</v>
      </c>
      <c r="G31" s="1189"/>
      <c r="H31" s="710"/>
      <c r="I31" s="710"/>
      <c r="J31" s="710"/>
    </row>
    <row r="32" spans="1:10" ht="16.5" x14ac:dyDescent="0.3">
      <c r="A32" s="15"/>
      <c r="B32" s="1183" t="s">
        <v>3665</v>
      </c>
      <c r="C32" s="1184"/>
      <c r="D32" s="1185"/>
      <c r="E32" s="683" t="s">
        <v>3666</v>
      </c>
      <c r="F32" s="1186" t="s">
        <v>3667</v>
      </c>
      <c r="G32" s="1187"/>
      <c r="H32" s="710"/>
      <c r="I32" s="710"/>
      <c r="J32" s="710"/>
    </row>
    <row r="33" spans="1:10" ht="25.5" customHeight="1" x14ac:dyDescent="0.3">
      <c r="A33" s="15"/>
      <c r="B33" s="176">
        <v>1</v>
      </c>
      <c r="C33" s="1173" t="s">
        <v>3668</v>
      </c>
      <c r="D33" s="1174"/>
      <c r="E33" s="231">
        <v>0</v>
      </c>
      <c r="F33" s="1175" t="s">
        <v>16</v>
      </c>
      <c r="G33" s="1176"/>
      <c r="H33" s="710"/>
      <c r="I33" s="710"/>
      <c r="J33" s="710"/>
    </row>
    <row r="34" spans="1:10" ht="25.5" customHeight="1" x14ac:dyDescent="0.3">
      <c r="A34" s="15"/>
      <c r="B34" s="176">
        <v>2</v>
      </c>
      <c r="C34" s="1173" t="s">
        <v>3669</v>
      </c>
      <c r="D34" s="1174"/>
      <c r="E34" s="231">
        <v>0</v>
      </c>
      <c r="F34" s="1175" t="s">
        <v>16</v>
      </c>
      <c r="G34" s="1176"/>
      <c r="H34" s="710"/>
      <c r="I34" s="710"/>
      <c r="J34" s="710"/>
    </row>
    <row r="35" spans="1:10" ht="25.5" customHeight="1" x14ac:dyDescent="0.3">
      <c r="A35" s="15"/>
      <c r="B35" s="176">
        <v>3</v>
      </c>
      <c r="C35" s="1173" t="s">
        <v>3670</v>
      </c>
      <c r="D35" s="1174"/>
      <c r="E35" s="534" t="s">
        <v>3671</v>
      </c>
      <c r="F35" s="1175" t="s">
        <v>16</v>
      </c>
      <c r="G35" s="1176"/>
      <c r="H35" s="710"/>
      <c r="I35" s="710"/>
      <c r="J35" s="710"/>
    </row>
    <row r="36" spans="1:10" ht="16.5" x14ac:dyDescent="0.3">
      <c r="A36" s="15"/>
      <c r="B36" s="710"/>
      <c r="C36" s="1177"/>
      <c r="D36" s="1177"/>
      <c r="E36" s="1178"/>
      <c r="F36" s="1178"/>
      <c r="G36" s="1178"/>
      <c r="H36" s="710"/>
      <c r="I36" s="710"/>
      <c r="J36" s="710"/>
    </row>
    <row r="37" spans="1:10" ht="30" customHeight="1" x14ac:dyDescent="0.3">
      <c r="A37" s="15"/>
      <c r="B37" s="176">
        <v>4</v>
      </c>
      <c r="C37" s="1173" t="s">
        <v>3672</v>
      </c>
      <c r="D37" s="1174"/>
      <c r="E37" s="217" t="s">
        <v>3673</v>
      </c>
      <c r="F37" s="1175" t="s">
        <v>16</v>
      </c>
      <c r="G37" s="1176"/>
      <c r="H37" s="710"/>
      <c r="I37" s="710"/>
      <c r="J37" s="710"/>
    </row>
    <row r="38" spans="1:10" ht="30" customHeight="1" x14ac:dyDescent="0.3">
      <c r="A38" s="15"/>
      <c r="B38" s="176">
        <v>5</v>
      </c>
      <c r="C38" s="1173" t="s">
        <v>3674</v>
      </c>
      <c r="D38" s="1174"/>
      <c r="E38" s="217" t="s">
        <v>3675</v>
      </c>
      <c r="F38" s="1175" t="s">
        <v>16</v>
      </c>
      <c r="G38" s="1176"/>
      <c r="H38" s="710"/>
      <c r="I38" s="710"/>
      <c r="J38" s="710"/>
    </row>
    <row r="39" spans="1:10" ht="25.5" customHeight="1" x14ac:dyDescent="0.3">
      <c r="A39" s="15"/>
      <c r="B39" s="176">
        <v>6</v>
      </c>
      <c r="C39" s="1173" t="s">
        <v>3676</v>
      </c>
      <c r="D39" s="1174"/>
      <c r="E39" s="217" t="s">
        <v>3677</v>
      </c>
      <c r="F39" s="1175" t="s">
        <v>16</v>
      </c>
      <c r="G39" s="1176"/>
      <c r="H39" s="710"/>
      <c r="I39" s="710"/>
      <c r="J39" s="710"/>
    </row>
    <row r="40" spans="1:10" ht="25.5" customHeight="1" x14ac:dyDescent="0.3">
      <c r="A40" s="15"/>
      <c r="B40" s="176">
        <v>7</v>
      </c>
      <c r="C40" s="1173" t="s">
        <v>3678</v>
      </c>
      <c r="D40" s="1174"/>
      <c r="E40" s="217" t="s">
        <v>3679</v>
      </c>
      <c r="F40" s="1175" t="s">
        <v>16</v>
      </c>
      <c r="G40" s="1176"/>
      <c r="H40" s="710"/>
      <c r="I40" s="710"/>
      <c r="J40" s="710"/>
    </row>
    <row r="41" spans="1:10" ht="25.5" customHeight="1" x14ac:dyDescent="0.3">
      <c r="A41" s="15"/>
      <c r="B41" s="176">
        <v>8</v>
      </c>
      <c r="C41" s="1173" t="s">
        <v>3680</v>
      </c>
      <c r="D41" s="1174"/>
      <c r="E41" s="220">
        <v>0</v>
      </c>
      <c r="F41" s="1175" t="s">
        <v>16</v>
      </c>
      <c r="G41" s="1176"/>
      <c r="H41" s="710"/>
      <c r="I41" s="710"/>
      <c r="J41" s="710"/>
    </row>
    <row r="42" spans="1:10" ht="25.5" customHeight="1" x14ac:dyDescent="0.3">
      <c r="A42" s="15"/>
      <c r="B42" s="176">
        <v>9</v>
      </c>
      <c r="C42" s="1173" t="s">
        <v>2524</v>
      </c>
      <c r="D42" s="1174"/>
      <c r="E42" s="220">
        <v>0</v>
      </c>
      <c r="F42" s="1175" t="s">
        <v>16</v>
      </c>
      <c r="G42" s="1176"/>
      <c r="H42" s="710"/>
      <c r="I42" s="710"/>
      <c r="J42" s="710"/>
    </row>
    <row r="43" spans="1:10" ht="50.1" customHeight="1" x14ac:dyDescent="0.3">
      <c r="A43" s="15"/>
      <c r="B43" s="176">
        <v>10</v>
      </c>
      <c r="C43" s="1173" t="s">
        <v>3681</v>
      </c>
      <c r="D43" s="1174"/>
      <c r="E43" s="534" t="s">
        <v>3682</v>
      </c>
      <c r="F43" s="1175" t="s">
        <v>16</v>
      </c>
      <c r="G43" s="1176"/>
      <c r="H43" s="710"/>
      <c r="I43" s="710"/>
      <c r="J43" s="710"/>
    </row>
    <row r="44" spans="1:10" ht="16.5" x14ac:dyDescent="0.3">
      <c r="A44" s="15"/>
      <c r="B44" s="710"/>
      <c r="C44" s="1179"/>
      <c r="D44" s="1179"/>
      <c r="E44" s="1178"/>
      <c r="F44" s="1178"/>
      <c r="G44" s="1178"/>
      <c r="H44" s="710"/>
      <c r="I44" s="710"/>
      <c r="J44" s="710"/>
    </row>
    <row r="45" spans="1:10" ht="25.5" customHeight="1" x14ac:dyDescent="0.3">
      <c r="A45" s="15"/>
      <c r="B45" s="176">
        <v>11</v>
      </c>
      <c r="C45" s="1180" t="s">
        <v>3683</v>
      </c>
      <c r="D45" s="1180"/>
      <c r="E45" s="534" t="s">
        <v>3684</v>
      </c>
      <c r="F45" s="1175" t="s">
        <v>16</v>
      </c>
      <c r="G45" s="1176"/>
      <c r="H45" s="710"/>
      <c r="I45" s="710"/>
      <c r="J45" s="710"/>
    </row>
    <row r="46" spans="1:10" ht="16.5" x14ac:dyDescent="0.3">
      <c r="A46" s="15"/>
      <c r="B46" s="710"/>
      <c r="C46" s="710"/>
      <c r="D46" s="710"/>
      <c r="E46" s="710"/>
      <c r="F46" s="710"/>
      <c r="G46" s="710"/>
      <c r="H46" s="710"/>
      <c r="I46" s="710"/>
      <c r="J46" s="710"/>
    </row>
    <row r="47" spans="1:10" s="2" customFormat="1" ht="17.25" x14ac:dyDescent="0.3">
      <c r="A47" s="710"/>
      <c r="B47" s="710"/>
      <c r="C47" s="53" t="s">
        <v>2816</v>
      </c>
      <c r="D47" s="15"/>
      <c r="E47" s="15"/>
      <c r="F47" s="15"/>
      <c r="G47" s="15"/>
      <c r="H47" s="15"/>
      <c r="I47" s="15"/>
      <c r="J47" s="15"/>
    </row>
    <row r="48" spans="1:10" s="2" customFormat="1" ht="16.5" x14ac:dyDescent="0.3">
      <c r="A48" s="710"/>
      <c r="B48" s="710"/>
      <c r="C48" s="15"/>
      <c r="D48" s="15"/>
      <c r="E48" s="15"/>
      <c r="F48" s="15"/>
      <c r="G48" s="15"/>
      <c r="H48" s="15"/>
      <c r="I48" s="15"/>
      <c r="J48" s="15"/>
    </row>
    <row r="49" spans="3:10" s="2" customFormat="1" ht="35.25" customHeight="1" x14ac:dyDescent="0.25">
      <c r="C49" s="1009" t="s">
        <v>16</v>
      </c>
      <c r="D49" s="1010"/>
      <c r="E49" s="1010"/>
      <c r="F49" s="1010"/>
      <c r="G49" s="1010"/>
      <c r="H49" s="1010"/>
      <c r="I49" s="1010"/>
      <c r="J49" s="661"/>
    </row>
  </sheetData>
  <sheetProtection formatColumns="0"/>
  <mergeCells count="35">
    <mergeCell ref="B30:G30"/>
    <mergeCell ref="B32:D32"/>
    <mergeCell ref="C10:I10"/>
    <mergeCell ref="C22:I22"/>
    <mergeCell ref="C34:D34"/>
    <mergeCell ref="F34:G34"/>
    <mergeCell ref="C26:H26"/>
    <mergeCell ref="F32:G32"/>
    <mergeCell ref="C33:D33"/>
    <mergeCell ref="F33:G33"/>
    <mergeCell ref="B14:G14"/>
    <mergeCell ref="B15:C16"/>
    <mergeCell ref="F31:G31"/>
    <mergeCell ref="B31:D31"/>
    <mergeCell ref="F39:G39"/>
    <mergeCell ref="C40:D40"/>
    <mergeCell ref="F40:G40"/>
    <mergeCell ref="C41:D41"/>
    <mergeCell ref="F41:G41"/>
    <mergeCell ref="C49:I49"/>
    <mergeCell ref="C38:D38"/>
    <mergeCell ref="F38:G38"/>
    <mergeCell ref="C35:D35"/>
    <mergeCell ref="F35:G35"/>
    <mergeCell ref="C36:G36"/>
    <mergeCell ref="C37:D37"/>
    <mergeCell ref="F37:G37"/>
    <mergeCell ref="C44:G44"/>
    <mergeCell ref="C45:D45"/>
    <mergeCell ref="F45:G45"/>
    <mergeCell ref="C43:D43"/>
    <mergeCell ref="F43:G43"/>
    <mergeCell ref="C42:D42"/>
    <mergeCell ref="F42:G42"/>
    <mergeCell ref="C39:D39"/>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&amp;T&amp;RPage &amp;P of &amp;N&amp;C&amp;1#&amp;"Calibri"&amp;10&amp;K000000Classification: Confidential</oddFooter>
  </headerFooter>
  <rowBreaks count="1" manualBreakCount="1">
    <brk id="23" max="15"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pageSetUpPr fitToPage="1"/>
  </sheetPr>
  <dimension ref="B2:I5"/>
  <sheetViews>
    <sheetView zoomScale="80" zoomScaleNormal="8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3" width="11.85546875" style="284" customWidth="1"/>
    <col min="4" max="5" width="28" style="280" customWidth="1"/>
    <col min="6" max="6" width="9.140625" style="280"/>
    <col min="7" max="7" width="44.28515625" style="280" customWidth="1"/>
    <col min="8" max="8" width="40.7109375" style="280" customWidth="1"/>
    <col min="9" max="9" width="10.7109375" style="279" customWidth="1"/>
    <col min="10" max="16384" width="9.140625" style="279"/>
  </cols>
  <sheetData>
    <row r="2" spans="2:9" ht="48" customHeight="1" x14ac:dyDescent="0.25">
      <c r="B2" s="837" t="s">
        <v>3685</v>
      </c>
      <c r="C2" s="837"/>
      <c r="D2" s="837"/>
      <c r="E2" s="837"/>
      <c r="F2" s="837"/>
      <c r="G2" s="837"/>
      <c r="H2" s="837"/>
      <c r="I2" s="837"/>
    </row>
    <row r="3" spans="2:9" ht="32.25" customHeight="1" x14ac:dyDescent="0.25">
      <c r="B3" s="282" t="s">
        <v>1209</v>
      </c>
      <c r="C3" s="282" t="s">
        <v>1210</v>
      </c>
      <c r="D3" s="282" t="s">
        <v>1211</v>
      </c>
      <c r="E3" s="282" t="s">
        <v>986</v>
      </c>
      <c r="F3" s="300" t="s">
        <v>1212</v>
      </c>
      <c r="G3" s="282" t="s">
        <v>1213</v>
      </c>
      <c r="H3" s="282" t="s">
        <v>1214</v>
      </c>
      <c r="I3" s="282" t="s">
        <v>1145</v>
      </c>
    </row>
    <row r="4" spans="2:9" ht="78" customHeight="1" x14ac:dyDescent="0.25">
      <c r="B4" s="289" t="s">
        <v>3686</v>
      </c>
      <c r="C4" s="289" t="s">
        <v>1664</v>
      </c>
      <c r="D4" s="290" t="s">
        <v>3687</v>
      </c>
      <c r="E4" s="290" t="s">
        <v>3688</v>
      </c>
      <c r="F4" s="289" t="s">
        <v>895</v>
      </c>
      <c r="G4" s="290" t="s">
        <v>3689</v>
      </c>
      <c r="H4" s="372"/>
      <c r="I4" s="382" t="s">
        <v>888</v>
      </c>
    </row>
    <row r="5" spans="2:9" ht="80.25" customHeight="1" x14ac:dyDescent="0.25">
      <c r="B5" s="289" t="s">
        <v>3690</v>
      </c>
      <c r="C5" s="289" t="s">
        <v>1164</v>
      </c>
      <c r="D5" s="290" t="s">
        <v>3691</v>
      </c>
      <c r="E5" s="290" t="s">
        <v>3692</v>
      </c>
      <c r="F5" s="289" t="s">
        <v>895</v>
      </c>
      <c r="G5" s="290" t="s">
        <v>3693</v>
      </c>
      <c r="H5" s="372"/>
      <c r="I5" s="382" t="s">
        <v>888</v>
      </c>
    </row>
  </sheetData>
  <mergeCells count="1">
    <mergeCell ref="B2:I2"/>
  </mergeCells>
  <conditionalFormatting sqref="B4:H5">
    <cfRule type="expression" dxfId="275" priority="7">
      <formula>OR($I4="New",$I4="Updated")</formula>
    </cfRule>
  </conditionalFormatting>
  <conditionalFormatting sqref="F4:F5">
    <cfRule type="cellIs" dxfId="274" priority="3" stopIfTrue="1" operator="equal">
      <formula>"Validation"</formula>
    </cfRule>
    <cfRule type="cellIs" dxfId="273" priority="4" operator="equal">
      <formula>"Pre-populated"</formula>
    </cfRule>
  </conditionalFormatting>
  <conditionalFormatting sqref="I4:I5">
    <cfRule type="cellIs" dxfId="272" priority="5" operator="equal">
      <formula>"Updated"</formula>
    </cfRule>
    <cfRule type="cellIs" dxfId="271" priority="6" operator="equal">
      <formula>"New"</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6AE9A2A-E663-46EC-8504-EE1E5BE0B6EB}">
          <x14:formula1>
            <xm:f>RS_ValueSource!$E$38:$E$40</xm:f>
          </x14:formula1>
          <xm:sqref>I4:I5</xm:sqref>
        </x14:dataValidation>
        <x14:dataValidation type="list" allowBlank="1" showInputMessage="1" showErrorMessage="1" xr:uid="{9E5BBE96-5A76-415B-8901-DC226020E8D7}">
          <x14:formula1>
            <xm:f>RS_ValueSource!$E$41:$E$43</xm:f>
          </x14:formula1>
          <xm:sqref>F4:F5</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tabColor rgb="FFFFFF00"/>
    <pageSetUpPr fitToPage="1"/>
  </sheetPr>
  <dimension ref="A1:P40"/>
  <sheetViews>
    <sheetView showGridLines="0" zoomScale="90" zoomScaleNormal="90" workbookViewId="0"/>
  </sheetViews>
  <sheetFormatPr defaultRowHeight="15" x14ac:dyDescent="0.25"/>
  <cols>
    <col min="1" max="1" width="2" style="2" customWidth="1"/>
    <col min="2" max="2" width="4.28515625" style="2" customWidth="1"/>
    <col min="3" max="3" width="32" style="2" customWidth="1"/>
    <col min="4" max="4" width="21.5703125" style="2" customWidth="1"/>
    <col min="5" max="5" width="44.28515625" style="2" customWidth="1"/>
    <col min="6" max="6" width="28.85546875" style="2" customWidth="1"/>
    <col min="8" max="8" width="34.140625" style="2" bestFit="1" customWidth="1"/>
    <col min="9" max="9" width="13.28515625" style="2" customWidth="1"/>
    <col min="10" max="10" width="7.7109375" style="2" customWidth="1"/>
    <col min="11" max="12" width="9.140625" hidden="1" customWidth="1"/>
  </cols>
  <sheetData>
    <row r="1" spans="1:16" s="15" customFormat="1" ht="16.5" x14ac:dyDescent="0.3">
      <c r="A1" s="3"/>
    </row>
    <row r="2" spans="1:16" s="15" customFormat="1" ht="16.5" x14ac:dyDescent="0.3">
      <c r="A2" s="3"/>
    </row>
    <row r="3" spans="1:16" s="15" customFormat="1" ht="16.5" x14ac:dyDescent="0.3">
      <c r="A3" s="3"/>
    </row>
    <row r="4" spans="1:16" s="15" customFormat="1" ht="20.25" x14ac:dyDescent="0.35">
      <c r="A4" s="3"/>
      <c r="B4" s="170"/>
      <c r="C4" s="177" t="s">
        <v>1139</v>
      </c>
      <c r="D4" s="338"/>
      <c r="E4" s="338"/>
      <c r="F4" s="338"/>
      <c r="G4" s="178"/>
      <c r="H4" s="120"/>
      <c r="I4" s="120" t="s">
        <v>1170</v>
      </c>
      <c r="J4" s="221" t="str">
        <f>'010'!E8</f>
        <v>1234</v>
      </c>
    </row>
    <row r="5" spans="1:16" s="15" customFormat="1" ht="16.5" x14ac:dyDescent="0.3">
      <c r="A5" s="3"/>
      <c r="B5" s="172"/>
      <c r="C5" s="172"/>
      <c r="D5" s="173"/>
      <c r="E5" s="173"/>
      <c r="F5" s="173"/>
    </row>
    <row r="6" spans="1:16" s="15" customFormat="1" ht="17.25" x14ac:dyDescent="0.3">
      <c r="A6" s="3"/>
      <c r="B6" s="172"/>
      <c r="C6" s="802" t="s">
        <v>3694</v>
      </c>
      <c r="D6" s="338"/>
      <c r="E6" s="338"/>
      <c r="F6" s="338"/>
      <c r="G6" s="178"/>
      <c r="H6" s="178"/>
      <c r="I6" s="178"/>
    </row>
    <row r="7" spans="1:16" s="15" customFormat="1" ht="17.25" x14ac:dyDescent="0.3">
      <c r="A7" s="3"/>
      <c r="B7" s="172"/>
      <c r="C7" s="312"/>
      <c r="D7" s="173"/>
      <c r="E7" s="173"/>
      <c r="F7" s="173"/>
      <c r="G7" s="174"/>
      <c r="H7" s="173"/>
      <c r="I7" s="76"/>
      <c r="J7" s="76"/>
      <c r="P7" s="112"/>
    </row>
    <row r="8" spans="1:16" s="15" customFormat="1" ht="17.25" x14ac:dyDescent="0.3">
      <c r="B8" s="172"/>
      <c r="C8" s="179" t="s">
        <v>2793</v>
      </c>
      <c r="D8" s="180"/>
      <c r="E8" s="180"/>
      <c r="F8" s="180"/>
      <c r="G8" s="181"/>
      <c r="H8" s="180"/>
      <c r="I8" s="182"/>
      <c r="J8" s="182"/>
    </row>
    <row r="9" spans="1:16" s="15" customFormat="1" ht="16.5" x14ac:dyDescent="0.3"/>
    <row r="10" spans="1:16" s="15" customFormat="1" ht="311.25" customHeight="1" x14ac:dyDescent="0.3">
      <c r="C10" s="996" t="s">
        <v>3695</v>
      </c>
      <c r="D10" s="997"/>
      <c r="E10" s="997"/>
      <c r="F10" s="997"/>
      <c r="G10" s="997"/>
      <c r="H10" s="997"/>
      <c r="I10" s="1094"/>
      <c r="J10" s="801"/>
    </row>
    <row r="11" spans="1:16" s="15" customFormat="1" ht="16.5" x14ac:dyDescent="0.3"/>
    <row r="12" spans="1:16" s="15" customFormat="1" ht="17.25" x14ac:dyDescent="0.3">
      <c r="C12" s="183" t="s">
        <v>2795</v>
      </c>
    </row>
    <row r="14" spans="1:16" x14ac:dyDescent="0.25">
      <c r="A14" s="710"/>
      <c r="B14" s="710"/>
      <c r="C14" s="1191" t="s">
        <v>3696</v>
      </c>
      <c r="D14" s="1192"/>
      <c r="E14" s="437" t="s">
        <v>3697</v>
      </c>
      <c r="F14" s="705"/>
      <c r="H14" s="710"/>
      <c r="I14" s="710"/>
      <c r="J14" s="710"/>
    </row>
    <row r="15" spans="1:16" x14ac:dyDescent="0.25">
      <c r="A15" s="710"/>
      <c r="B15" s="710"/>
      <c r="C15" s="705"/>
      <c r="D15" s="705"/>
      <c r="E15" s="705"/>
      <c r="F15" s="705"/>
      <c r="H15" s="710"/>
      <c r="I15" s="710"/>
      <c r="J15" s="710"/>
    </row>
    <row r="16" spans="1:16" ht="26.25" customHeight="1" x14ac:dyDescent="0.25">
      <c r="A16" s="710"/>
      <c r="B16" s="710"/>
      <c r="C16" s="705"/>
      <c r="D16" s="236" t="s">
        <v>3698</v>
      </c>
      <c r="E16" s="385" t="str">
        <f>K16&amp;" "&amp;L16</f>
        <v>2021 SCR (Ultimate) Split</v>
      </c>
      <c r="F16" s="385" t="s">
        <v>3699</v>
      </c>
      <c r="H16" s="710"/>
      <c r="I16" s="710"/>
      <c r="J16" s="710"/>
      <c r="K16" t="str">
        <f>'010'!$E$9</f>
        <v>2021</v>
      </c>
      <c r="L16" t="s">
        <v>3700</v>
      </c>
    </row>
    <row r="17" spans="3:12" ht="39.75" customHeight="1" x14ac:dyDescent="0.25">
      <c r="C17" s="705"/>
      <c r="D17" s="681" t="s">
        <v>3701</v>
      </c>
      <c r="E17" s="435" t="s">
        <v>3702</v>
      </c>
      <c r="F17" s="681" t="s">
        <v>3703</v>
      </c>
      <c r="H17" s="235"/>
      <c r="I17" s="710"/>
      <c r="J17" s="710"/>
      <c r="L17" t="str">
        <f>$K$16&amp;" SCR (U) Split"</f>
        <v>2021 SCR (U) Split</v>
      </c>
    </row>
    <row r="18" spans="3:12" ht="39.75" customHeight="1" x14ac:dyDescent="0.25">
      <c r="C18" s="705"/>
      <c r="D18" s="681" t="s">
        <v>3704</v>
      </c>
      <c r="E18" s="435" t="s">
        <v>3702</v>
      </c>
      <c r="F18" s="681" t="s">
        <v>3703</v>
      </c>
      <c r="H18" s="710"/>
      <c r="I18" s="710"/>
      <c r="J18" s="710"/>
    </row>
    <row r="19" spans="3:12" ht="39.75" customHeight="1" x14ac:dyDescent="0.25">
      <c r="C19" s="705"/>
      <c r="D19" s="681" t="s">
        <v>3705</v>
      </c>
      <c r="E19" s="435" t="s">
        <v>3702</v>
      </c>
      <c r="F19" s="681" t="s">
        <v>3703</v>
      </c>
      <c r="H19" s="710"/>
      <c r="I19" s="710"/>
      <c r="J19" s="710"/>
    </row>
    <row r="20" spans="3:12" ht="39.75" customHeight="1" x14ac:dyDescent="0.25">
      <c r="C20" s="748" t="s">
        <v>3706</v>
      </c>
      <c r="D20" s="436" t="s">
        <v>3707</v>
      </c>
      <c r="E20" s="805"/>
      <c r="F20" s="681" t="s">
        <v>3703</v>
      </c>
      <c r="H20" s="710"/>
      <c r="I20" s="710"/>
      <c r="J20" s="710"/>
    </row>
    <row r="21" spans="3:12" ht="39.75" customHeight="1" x14ac:dyDescent="0.25">
      <c r="C21" s="748" t="s">
        <v>3708</v>
      </c>
      <c r="D21" s="436" t="s">
        <v>3707</v>
      </c>
      <c r="E21" s="805"/>
      <c r="F21" s="681" t="s">
        <v>3703</v>
      </c>
      <c r="H21" s="710"/>
      <c r="I21" s="710"/>
      <c r="J21" s="710"/>
    </row>
    <row r="22" spans="3:12" ht="39.75" customHeight="1" x14ac:dyDescent="0.25">
      <c r="C22" s="748" t="s">
        <v>3709</v>
      </c>
      <c r="D22" s="436" t="s">
        <v>3707</v>
      </c>
      <c r="E22" s="805"/>
      <c r="F22" s="681" t="s">
        <v>3703</v>
      </c>
      <c r="H22" s="710"/>
      <c r="I22" s="710"/>
      <c r="J22" s="710"/>
    </row>
    <row r="23" spans="3:12" ht="39.75" customHeight="1" x14ac:dyDescent="0.25">
      <c r="C23" s="748" t="s">
        <v>3710</v>
      </c>
      <c r="D23" s="436" t="s">
        <v>3707</v>
      </c>
      <c r="E23" s="805"/>
      <c r="F23" s="681" t="s">
        <v>3703</v>
      </c>
      <c r="H23" s="710"/>
      <c r="I23" s="710"/>
      <c r="J23" s="710"/>
    </row>
    <row r="24" spans="3:12" ht="42.75" customHeight="1" x14ac:dyDescent="0.3">
      <c r="C24" s="705"/>
      <c r="D24" s="422" t="s">
        <v>1298</v>
      </c>
      <c r="E24" s="423" t="s">
        <v>3711</v>
      </c>
      <c r="F24" s="684"/>
      <c r="H24" s="710"/>
      <c r="I24" s="710"/>
      <c r="J24" s="710"/>
    </row>
    <row r="25" spans="3:12" ht="16.5" x14ac:dyDescent="0.3">
      <c r="C25" s="710"/>
      <c r="D25" s="710"/>
      <c r="E25" s="15"/>
      <c r="F25" s="710"/>
      <c r="H25" s="710"/>
      <c r="I25" s="710"/>
      <c r="J25" s="710"/>
    </row>
    <row r="26" spans="3:12" s="2" customFormat="1" ht="17.25" x14ac:dyDescent="0.3">
      <c r="C26" s="53" t="s">
        <v>2816</v>
      </c>
      <c r="D26" s="15"/>
      <c r="E26" s="15"/>
      <c r="F26" s="15"/>
      <c r="G26" s="15"/>
      <c r="H26" s="15"/>
      <c r="I26" s="15"/>
      <c r="J26" s="710"/>
      <c r="K26" s="710"/>
      <c r="L26" s="710"/>
    </row>
    <row r="27" spans="3:12" s="2" customFormat="1" ht="16.5" x14ac:dyDescent="0.3">
      <c r="C27" s="15"/>
      <c r="D27" s="15"/>
      <c r="E27" s="15"/>
      <c r="F27" s="15"/>
      <c r="G27" s="15"/>
      <c r="H27" s="15"/>
      <c r="I27" s="15"/>
      <c r="J27" s="710"/>
      <c r="K27" s="710"/>
      <c r="L27" s="710"/>
    </row>
    <row r="28" spans="3:12" s="2" customFormat="1" ht="46.5" customHeight="1" x14ac:dyDescent="0.25">
      <c r="C28" s="1009" t="s">
        <v>16</v>
      </c>
      <c r="D28" s="1010"/>
      <c r="E28" s="1010"/>
      <c r="F28" s="1010"/>
      <c r="G28" s="1010"/>
      <c r="H28" s="1010"/>
      <c r="I28" s="1011"/>
      <c r="J28" s="710"/>
      <c r="K28" s="710"/>
      <c r="L28" s="710"/>
    </row>
    <row r="34" spans="12:13" x14ac:dyDescent="0.25">
      <c r="L34" s="308" t="s">
        <v>3701</v>
      </c>
      <c r="M34" s="425">
        <v>100</v>
      </c>
    </row>
    <row r="35" spans="12:13" x14ac:dyDescent="0.25">
      <c r="L35" s="308" t="s">
        <v>3704</v>
      </c>
      <c r="M35" s="425">
        <v>100</v>
      </c>
    </row>
    <row r="36" spans="12:13" x14ac:dyDescent="0.25">
      <c r="L36" s="308" t="s">
        <v>3705</v>
      </c>
      <c r="M36" s="425">
        <v>100</v>
      </c>
    </row>
    <row r="37" spans="12:13" x14ac:dyDescent="0.25">
      <c r="L37" s="308" t="s">
        <v>3712</v>
      </c>
      <c r="M37" s="425">
        <v>50</v>
      </c>
    </row>
    <row r="38" spans="12:13" x14ac:dyDescent="0.25">
      <c r="L38" s="308" t="s">
        <v>3713</v>
      </c>
      <c r="M38" s="425">
        <v>50</v>
      </c>
    </row>
    <row r="39" spans="12:13" x14ac:dyDescent="0.25">
      <c r="L39" s="308" t="s">
        <v>3714</v>
      </c>
      <c r="M39" s="425">
        <v>50</v>
      </c>
    </row>
    <row r="40" spans="12:13" x14ac:dyDescent="0.25">
      <c r="L40" s="308" t="s">
        <v>3715</v>
      </c>
      <c r="M40" s="425">
        <v>50</v>
      </c>
    </row>
  </sheetData>
  <sheetProtection formatColumns="0"/>
  <mergeCells count="3">
    <mergeCell ref="C28:I28"/>
    <mergeCell ref="C10:I10"/>
    <mergeCell ref="C14:D14"/>
  </mergeCells>
  <pageMargins left="0.70866141732283472" right="0.70866141732283472" top="0.74803149606299213" bottom="0.74803149606299213" header="0.31496062992125984" footer="0.31496062992125984"/>
  <pageSetup paperSize="9" scale="45" fitToHeight="0" orientation="portrait" r:id="rId1"/>
  <headerFooter scaleWithDoc="0">
    <oddHeader>&amp;R&amp;F</oddHeader>
    <oddFooter>&amp;L&amp;D &amp;T&amp;RPage &amp;P of &amp;N&amp;C&amp;1#&amp;"Calibri"&amp;10&amp;K000000Classification: Confidential</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0000000}">
          <x14:formula1>
            <xm:f>RS_ValueSource!F36:F37</xm:f>
          </x14:formula1>
          <xm:sqref>E14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06BA-F465-403F-90CF-B52FDCB28F82}">
  <sheetPr codeName="Sheet52">
    <tabColor rgb="FFFFFF00"/>
    <pageSetUpPr fitToPage="1"/>
  </sheetPr>
  <dimension ref="A2:J13"/>
  <sheetViews>
    <sheetView zoomScale="80" zoomScaleNormal="8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3" width="11.85546875" style="284" customWidth="1"/>
    <col min="4" max="5" width="28" style="280" customWidth="1"/>
    <col min="6" max="6" width="9.140625" style="280"/>
    <col min="7" max="8" width="44.28515625" style="280" customWidth="1"/>
    <col min="9" max="9" width="40.7109375" style="280" customWidth="1"/>
    <col min="10" max="10" width="10.7109375" style="279" customWidth="1"/>
    <col min="11" max="16384" width="9.140625" style="279"/>
  </cols>
  <sheetData>
    <row r="2" spans="1:10" ht="48" customHeight="1" x14ac:dyDescent="0.25">
      <c r="B2" s="837" t="s">
        <v>3716</v>
      </c>
      <c r="C2" s="837"/>
      <c r="D2" s="837"/>
      <c r="E2" s="837"/>
      <c r="F2" s="837"/>
      <c r="G2" s="837"/>
      <c r="H2" s="837"/>
      <c r="I2" s="837"/>
      <c r="J2" s="837"/>
    </row>
    <row r="3" spans="1:10" ht="32.25" customHeight="1" x14ac:dyDescent="0.25">
      <c r="B3" s="282" t="s">
        <v>1209</v>
      </c>
      <c r="C3" s="282" t="s">
        <v>1210</v>
      </c>
      <c r="D3" s="282" t="s">
        <v>1211</v>
      </c>
      <c r="E3" s="282" t="s">
        <v>986</v>
      </c>
      <c r="F3" s="300" t="s">
        <v>1212</v>
      </c>
      <c r="G3" s="282" t="s">
        <v>1213</v>
      </c>
      <c r="H3" s="642" t="s">
        <v>1375</v>
      </c>
      <c r="I3" s="282" t="s">
        <v>1214</v>
      </c>
      <c r="J3" s="282" t="s">
        <v>1145</v>
      </c>
    </row>
    <row r="4" spans="1:10" ht="50.1" customHeight="1" x14ac:dyDescent="0.25">
      <c r="B4" s="289" t="s">
        <v>3717</v>
      </c>
      <c r="C4" s="289" t="s">
        <v>3718</v>
      </c>
      <c r="D4" s="290" t="s">
        <v>3719</v>
      </c>
      <c r="E4" s="290" t="s">
        <v>3720</v>
      </c>
      <c r="F4" s="289"/>
      <c r="G4" s="290"/>
      <c r="H4" s="372"/>
      <c r="I4" s="372" t="s">
        <v>1399</v>
      </c>
      <c r="J4" s="382" t="s">
        <v>888</v>
      </c>
    </row>
    <row r="5" spans="1:10" ht="50.1" customHeight="1" x14ac:dyDescent="0.25">
      <c r="B5" s="289" t="s">
        <v>3721</v>
      </c>
      <c r="C5" s="289" t="s">
        <v>3718</v>
      </c>
      <c r="D5" s="290" t="s">
        <v>3719</v>
      </c>
      <c r="E5" s="290" t="s">
        <v>3722</v>
      </c>
      <c r="F5" s="289" t="s">
        <v>893</v>
      </c>
      <c r="G5" s="290" t="s">
        <v>3723</v>
      </c>
      <c r="H5" s="290" t="s">
        <v>3724</v>
      </c>
      <c r="I5" s="373"/>
      <c r="J5" s="382" t="s">
        <v>888</v>
      </c>
    </row>
    <row r="6" spans="1:10" ht="51" x14ac:dyDescent="0.25">
      <c r="A6" s="749"/>
      <c r="B6" s="426" t="s">
        <v>3725</v>
      </c>
      <c r="C6" s="289" t="s">
        <v>3726</v>
      </c>
      <c r="D6" s="372" t="s">
        <v>3727</v>
      </c>
      <c r="E6" s="430" t="s">
        <v>3728</v>
      </c>
      <c r="F6" s="426" t="s">
        <v>893</v>
      </c>
      <c r="G6" s="427" t="s">
        <v>3729</v>
      </c>
      <c r="H6" s="427"/>
      <c r="I6" s="428" t="s">
        <v>1249</v>
      </c>
      <c r="J6" s="429" t="s">
        <v>891</v>
      </c>
    </row>
    <row r="7" spans="1:10" ht="49.5" customHeight="1" x14ac:dyDescent="0.25">
      <c r="A7" s="749"/>
      <c r="B7" s="426" t="s">
        <v>3730</v>
      </c>
      <c r="C7" s="426" t="s">
        <v>3731</v>
      </c>
      <c r="D7" s="427" t="s">
        <v>3732</v>
      </c>
      <c r="E7" s="427" t="s">
        <v>3733</v>
      </c>
      <c r="F7" s="426" t="s">
        <v>895</v>
      </c>
      <c r="G7" s="427" t="s">
        <v>3734</v>
      </c>
      <c r="H7" s="427"/>
      <c r="I7" s="428" t="s">
        <v>1249</v>
      </c>
      <c r="J7" s="429" t="s">
        <v>891</v>
      </c>
    </row>
    <row r="8" spans="1:10" ht="49.5" customHeight="1" x14ac:dyDescent="0.25">
      <c r="A8" s="749"/>
      <c r="B8" s="426" t="s">
        <v>3735</v>
      </c>
      <c r="C8" s="426" t="s">
        <v>3736</v>
      </c>
      <c r="D8" s="427" t="s">
        <v>3737</v>
      </c>
      <c r="E8" s="427" t="s">
        <v>3738</v>
      </c>
      <c r="F8" s="426" t="s">
        <v>895</v>
      </c>
      <c r="G8" s="427" t="s">
        <v>3734</v>
      </c>
      <c r="H8" s="427"/>
      <c r="I8" s="428" t="s">
        <v>1249</v>
      </c>
      <c r="J8" s="429" t="s">
        <v>891</v>
      </c>
    </row>
    <row r="9" spans="1:10" ht="49.5" customHeight="1" x14ac:dyDescent="0.25">
      <c r="A9" s="749"/>
      <c r="B9" s="426" t="s">
        <v>3739</v>
      </c>
      <c r="C9" s="426" t="s">
        <v>3740</v>
      </c>
      <c r="D9" s="427" t="s">
        <v>3741</v>
      </c>
      <c r="E9" s="427" t="s">
        <v>3742</v>
      </c>
      <c r="F9" s="426" t="s">
        <v>895</v>
      </c>
      <c r="G9" s="427" t="s">
        <v>3734</v>
      </c>
      <c r="H9" s="427"/>
      <c r="I9" s="428" t="s">
        <v>1249</v>
      </c>
      <c r="J9" s="429" t="s">
        <v>891</v>
      </c>
    </row>
    <row r="10" spans="1:10" ht="49.5" customHeight="1" x14ac:dyDescent="0.25">
      <c r="A10" s="749"/>
      <c r="B10" s="426" t="s">
        <v>3743</v>
      </c>
      <c r="C10" s="426" t="s">
        <v>3744</v>
      </c>
      <c r="D10" s="427" t="s">
        <v>3745</v>
      </c>
      <c r="E10" s="427" t="s">
        <v>3746</v>
      </c>
      <c r="F10" s="426" t="s">
        <v>895</v>
      </c>
      <c r="G10" s="427" t="s">
        <v>3734</v>
      </c>
      <c r="H10" s="427"/>
      <c r="I10" s="428" t="s">
        <v>1249</v>
      </c>
      <c r="J10" s="429" t="s">
        <v>891</v>
      </c>
    </row>
    <row r="11" spans="1:10" ht="49.5" customHeight="1" x14ac:dyDescent="0.25">
      <c r="A11" s="749"/>
      <c r="B11" s="426" t="s">
        <v>3747</v>
      </c>
      <c r="C11" s="289" t="s">
        <v>3748</v>
      </c>
      <c r="D11" s="290" t="s">
        <v>3749</v>
      </c>
      <c r="E11" s="430" t="s">
        <v>3750</v>
      </c>
      <c r="F11" s="426" t="s">
        <v>895</v>
      </c>
      <c r="G11" s="427" t="s">
        <v>3751</v>
      </c>
      <c r="H11" s="427"/>
      <c r="I11" s="428" t="s">
        <v>1249</v>
      </c>
      <c r="J11" s="429" t="s">
        <v>891</v>
      </c>
    </row>
    <row r="12" spans="1:10" ht="49.5" customHeight="1" x14ac:dyDescent="0.25">
      <c r="A12" s="749"/>
      <c r="B12" s="426" t="s">
        <v>3752</v>
      </c>
      <c r="C12" s="289" t="s">
        <v>3753</v>
      </c>
      <c r="D12" s="290" t="s">
        <v>3754</v>
      </c>
      <c r="E12" s="430" t="s">
        <v>3755</v>
      </c>
      <c r="F12" s="426" t="s">
        <v>895</v>
      </c>
      <c r="G12" s="427" t="s">
        <v>3751</v>
      </c>
      <c r="H12" s="427"/>
      <c r="I12" s="428" t="s">
        <v>1249</v>
      </c>
      <c r="J12" s="429" t="s">
        <v>891</v>
      </c>
    </row>
    <row r="13" spans="1:10" ht="49.5" customHeight="1" x14ac:dyDescent="0.25">
      <c r="A13" s="749"/>
      <c r="B13" s="426" t="s">
        <v>3756</v>
      </c>
      <c r="C13" s="289" t="s">
        <v>3757</v>
      </c>
      <c r="D13" s="290" t="s">
        <v>3758</v>
      </c>
      <c r="E13" s="430" t="s">
        <v>3759</v>
      </c>
      <c r="F13" s="426" t="s">
        <v>895</v>
      </c>
      <c r="G13" s="427" t="s">
        <v>3751</v>
      </c>
      <c r="H13" s="427"/>
      <c r="I13" s="428" t="s">
        <v>1249</v>
      </c>
      <c r="J13" s="429" t="s">
        <v>891</v>
      </c>
    </row>
  </sheetData>
  <mergeCells count="1">
    <mergeCell ref="B2:J2"/>
  </mergeCells>
  <phoneticPr fontId="95" type="noConversion"/>
  <conditionalFormatting sqref="J4:J6">
    <cfRule type="cellIs" dxfId="270" priority="129" operator="equal">
      <formula>"Updated"</formula>
    </cfRule>
    <cfRule type="cellIs" dxfId="269" priority="130" operator="equal">
      <formula>"New"</formula>
    </cfRule>
  </conditionalFormatting>
  <conditionalFormatting sqref="B5:I6 E7:I7 B4:G4 I4 I11:I13 B10:B13">
    <cfRule type="expression" dxfId="268" priority="131">
      <formula>OR($J4="New",$J4="Updated")</formula>
    </cfRule>
  </conditionalFormatting>
  <conditionalFormatting sqref="F4:F6">
    <cfRule type="cellIs" dxfId="267" priority="127" stopIfTrue="1" operator="equal">
      <formula>"Validation"</formula>
    </cfRule>
    <cfRule type="cellIs" dxfId="266" priority="128" operator="equal">
      <formula>"Pre-populated"</formula>
    </cfRule>
  </conditionalFormatting>
  <conditionalFormatting sqref="J7">
    <cfRule type="cellIs" dxfId="265" priority="124" operator="equal">
      <formula>"Updated"</formula>
    </cfRule>
    <cfRule type="cellIs" dxfId="264" priority="125" operator="equal">
      <formula>"New"</formula>
    </cfRule>
  </conditionalFormatting>
  <conditionalFormatting sqref="B7:C7">
    <cfRule type="expression" dxfId="263" priority="126">
      <formula>OR($J7="New",$J7="Updated")</formula>
    </cfRule>
  </conditionalFormatting>
  <conditionalFormatting sqref="F7">
    <cfRule type="cellIs" dxfId="262" priority="122" stopIfTrue="1" operator="equal">
      <formula>"Validation"</formula>
    </cfRule>
    <cfRule type="cellIs" dxfId="261" priority="123" operator="equal">
      <formula>"Pre-populated"</formula>
    </cfRule>
  </conditionalFormatting>
  <conditionalFormatting sqref="J11">
    <cfRule type="cellIs" dxfId="260" priority="113" operator="equal">
      <formula>"Updated"</formula>
    </cfRule>
    <cfRule type="cellIs" dxfId="259" priority="114" operator="equal">
      <formula>"New"</formula>
    </cfRule>
  </conditionalFormatting>
  <conditionalFormatting sqref="F11">
    <cfRule type="expression" dxfId="258" priority="115">
      <formula>OR($J11="New",$J11="Updated")</formula>
    </cfRule>
  </conditionalFormatting>
  <conditionalFormatting sqref="F11">
    <cfRule type="cellIs" dxfId="257" priority="111" stopIfTrue="1" operator="equal">
      <formula>"Validation"</formula>
    </cfRule>
    <cfRule type="cellIs" dxfId="256" priority="112" operator="equal">
      <formula>"Pre-populated"</formula>
    </cfRule>
  </conditionalFormatting>
  <conditionalFormatting sqref="C11">
    <cfRule type="expression" dxfId="255" priority="110">
      <formula>OR($J11="New",$J11="Updated")</formula>
    </cfRule>
  </conditionalFormatting>
  <conditionalFormatting sqref="E11">
    <cfRule type="expression" dxfId="254" priority="103">
      <formula>OR($J11="New",$J11="Updated")</formula>
    </cfRule>
  </conditionalFormatting>
  <conditionalFormatting sqref="D11">
    <cfRule type="expression" dxfId="253" priority="101">
      <formula>OR($J11="New",$J11="Updated")</formula>
    </cfRule>
  </conditionalFormatting>
  <conditionalFormatting sqref="G11:H11">
    <cfRule type="expression" dxfId="252" priority="96">
      <formula>OR($J11="New",$J11="Updated")</formula>
    </cfRule>
  </conditionalFormatting>
  <conditionalFormatting sqref="J6">
    <cfRule type="cellIs" dxfId="251" priority="93" operator="equal">
      <formula>"Updated"</formula>
    </cfRule>
    <cfRule type="cellIs" dxfId="250" priority="94" operator="equal">
      <formula>"New"</formula>
    </cfRule>
  </conditionalFormatting>
  <conditionalFormatting sqref="F6">
    <cfRule type="cellIs" dxfId="249" priority="91" stopIfTrue="1" operator="equal">
      <formula>"Validation"</formula>
    </cfRule>
    <cfRule type="cellIs" dxfId="248" priority="92" operator="equal">
      <formula>"Pre-populated"</formula>
    </cfRule>
  </conditionalFormatting>
  <conditionalFormatting sqref="J8:J10">
    <cfRule type="cellIs" dxfId="247" priority="84" operator="equal">
      <formula>"Updated"</formula>
    </cfRule>
    <cfRule type="cellIs" dxfId="246" priority="85" operator="equal">
      <formula>"New"</formula>
    </cfRule>
  </conditionalFormatting>
  <conditionalFormatting sqref="F8:I10">
    <cfRule type="expression" dxfId="245" priority="86">
      <formula>OR($J8="New",$J8="Updated")</formula>
    </cfRule>
  </conditionalFormatting>
  <conditionalFormatting sqref="F8:F10">
    <cfRule type="cellIs" dxfId="244" priority="82" stopIfTrue="1" operator="equal">
      <formula>"Validation"</formula>
    </cfRule>
    <cfRule type="cellIs" dxfId="243" priority="83" operator="equal">
      <formula>"Pre-populated"</formula>
    </cfRule>
  </conditionalFormatting>
  <conditionalFormatting sqref="B8">
    <cfRule type="expression" dxfId="242" priority="81">
      <formula>OR($J8="New",$J8="Updated")</formula>
    </cfRule>
  </conditionalFormatting>
  <conditionalFormatting sqref="B9">
    <cfRule type="expression" dxfId="241" priority="80">
      <formula>OR($J9="New",$J9="Updated")</formula>
    </cfRule>
  </conditionalFormatting>
  <conditionalFormatting sqref="B8">
    <cfRule type="expression" dxfId="240" priority="77">
      <formula>OR($J8="New",$J8="Updated")</formula>
    </cfRule>
  </conditionalFormatting>
  <conditionalFormatting sqref="B9">
    <cfRule type="expression" dxfId="239" priority="76">
      <formula>OR($J9="New",$J9="Updated")</formula>
    </cfRule>
  </conditionalFormatting>
  <conditionalFormatting sqref="C8">
    <cfRule type="expression" dxfId="238" priority="74">
      <formula>OR($J8="New",$J8="Updated")</formula>
    </cfRule>
  </conditionalFormatting>
  <conditionalFormatting sqref="C9">
    <cfRule type="expression" dxfId="237" priority="73">
      <formula>OR($J9="New",$J9="Updated")</formula>
    </cfRule>
  </conditionalFormatting>
  <conditionalFormatting sqref="C10">
    <cfRule type="expression" dxfId="236" priority="72">
      <formula>OR($J10="New",$J10="Updated")</formula>
    </cfRule>
  </conditionalFormatting>
  <conditionalFormatting sqref="E10">
    <cfRule type="expression" dxfId="235" priority="33">
      <formula>OR($J10="New",$J10="Updated")</formula>
    </cfRule>
  </conditionalFormatting>
  <conditionalFormatting sqref="E13">
    <cfRule type="expression" dxfId="234" priority="31">
      <formula>OR($J13="New",$J13="Updated")</formula>
    </cfRule>
  </conditionalFormatting>
  <conditionalFormatting sqref="D10">
    <cfRule type="expression" dxfId="233" priority="69">
      <formula>OR($J10="New",$J10="Updated")</formula>
    </cfRule>
  </conditionalFormatting>
  <conditionalFormatting sqref="B6">
    <cfRule type="expression" dxfId="232" priority="68">
      <formula>OR($J6="New",$J6="Updated")</formula>
    </cfRule>
  </conditionalFormatting>
  <conditionalFormatting sqref="B7">
    <cfRule type="expression" dxfId="231" priority="67">
      <formula>OR($J7="New",$J7="Updated")</formula>
    </cfRule>
  </conditionalFormatting>
  <conditionalFormatting sqref="B8">
    <cfRule type="expression" dxfId="230" priority="66">
      <formula>OR($J8="New",$J8="Updated")</formula>
    </cfRule>
  </conditionalFormatting>
  <conditionalFormatting sqref="B9">
    <cfRule type="expression" dxfId="229" priority="65">
      <formula>OR($J9="New",$J9="Updated")</formula>
    </cfRule>
  </conditionalFormatting>
  <conditionalFormatting sqref="B7">
    <cfRule type="expression" dxfId="228" priority="64">
      <formula>OR($J7="New",$J7="Updated")</formula>
    </cfRule>
  </conditionalFormatting>
  <conditionalFormatting sqref="B8">
    <cfRule type="expression" dxfId="227" priority="63">
      <formula>OR($J8="New",$J8="Updated")</formula>
    </cfRule>
  </conditionalFormatting>
  <conditionalFormatting sqref="B9">
    <cfRule type="expression" dxfId="226" priority="62">
      <formula>OR($J9="New",$J9="Updated")</formula>
    </cfRule>
  </conditionalFormatting>
  <conditionalFormatting sqref="I12">
    <cfRule type="expression" dxfId="225" priority="61">
      <formula>OR($J12="New",$J12="Updated")</formula>
    </cfRule>
  </conditionalFormatting>
  <conditionalFormatting sqref="J12">
    <cfRule type="cellIs" dxfId="224" priority="58" operator="equal">
      <formula>"Updated"</formula>
    </cfRule>
    <cfRule type="cellIs" dxfId="223" priority="59" operator="equal">
      <formula>"New"</formula>
    </cfRule>
  </conditionalFormatting>
  <conditionalFormatting sqref="F12">
    <cfRule type="expression" dxfId="222" priority="60">
      <formula>OR($J12="New",$J12="Updated")</formula>
    </cfRule>
  </conditionalFormatting>
  <conditionalFormatting sqref="F12">
    <cfRule type="cellIs" dxfId="221" priority="56" stopIfTrue="1" operator="equal">
      <formula>"Validation"</formula>
    </cfRule>
    <cfRule type="cellIs" dxfId="220" priority="57" operator="equal">
      <formula>"Pre-populated"</formula>
    </cfRule>
  </conditionalFormatting>
  <conditionalFormatting sqref="C12">
    <cfRule type="expression" dxfId="219" priority="55">
      <formula>OR($J12="New",$J12="Updated")</formula>
    </cfRule>
  </conditionalFormatting>
  <conditionalFormatting sqref="G12:H12">
    <cfRule type="expression" dxfId="218" priority="52">
      <formula>OR($J12="New",$J12="Updated")</formula>
    </cfRule>
  </conditionalFormatting>
  <conditionalFormatting sqref="I13">
    <cfRule type="expression" dxfId="217" priority="51">
      <formula>OR($J13="New",$J13="Updated")</formula>
    </cfRule>
  </conditionalFormatting>
  <conditionalFormatting sqref="J13">
    <cfRule type="cellIs" dxfId="216" priority="48" operator="equal">
      <formula>"Updated"</formula>
    </cfRule>
    <cfRule type="cellIs" dxfId="215" priority="49" operator="equal">
      <formula>"New"</formula>
    </cfRule>
  </conditionalFormatting>
  <conditionalFormatting sqref="F13">
    <cfRule type="expression" dxfId="214" priority="50">
      <formula>OR($J13="New",$J13="Updated")</formula>
    </cfRule>
  </conditionalFormatting>
  <conditionalFormatting sqref="F13">
    <cfRule type="cellIs" dxfId="213" priority="46" stopIfTrue="1" operator="equal">
      <formula>"Validation"</formula>
    </cfRule>
    <cfRule type="cellIs" dxfId="212" priority="47" operator="equal">
      <formula>"Pre-populated"</formula>
    </cfRule>
  </conditionalFormatting>
  <conditionalFormatting sqref="G13:H13">
    <cfRule type="expression" dxfId="211" priority="42">
      <formula>OR($J13="New",$J13="Updated")</formula>
    </cfRule>
  </conditionalFormatting>
  <conditionalFormatting sqref="D9">
    <cfRule type="expression" dxfId="210" priority="41">
      <formula>OR($J9="New",$J9="Updated")</formula>
    </cfRule>
  </conditionalFormatting>
  <conditionalFormatting sqref="D8">
    <cfRule type="expression" dxfId="209" priority="40">
      <formula>OR($J8="New",$J8="Updated")</formula>
    </cfRule>
  </conditionalFormatting>
  <conditionalFormatting sqref="D7">
    <cfRule type="expression" dxfId="208" priority="39">
      <formula>OR($J7="New",$J7="Updated")</formula>
    </cfRule>
  </conditionalFormatting>
  <conditionalFormatting sqref="D12">
    <cfRule type="expression" dxfId="207" priority="38">
      <formula>OR($J12="New",$J12="Updated")</formula>
    </cfRule>
  </conditionalFormatting>
  <conditionalFormatting sqref="D13">
    <cfRule type="expression" dxfId="206" priority="37">
      <formula>OR($J13="New",$J13="Updated")</formula>
    </cfRule>
  </conditionalFormatting>
  <conditionalFormatting sqref="C13">
    <cfRule type="expression" dxfId="205" priority="36">
      <formula>OR($J13="New",$J13="Updated")</formula>
    </cfRule>
  </conditionalFormatting>
  <conditionalFormatting sqref="E8">
    <cfRule type="expression" dxfId="204" priority="35">
      <formula>OR($J8="New",$J8="Updated")</formula>
    </cfRule>
  </conditionalFormatting>
  <conditionalFormatting sqref="E9">
    <cfRule type="expression" dxfId="203" priority="34">
      <formula>OR($J9="New",$J9="Updated")</formula>
    </cfRule>
  </conditionalFormatting>
  <conditionalFormatting sqref="E12">
    <cfRule type="expression" dxfId="202" priority="32">
      <formula>OR($J12="New",$J12="Updated")</formula>
    </cfRule>
  </conditionalFormatting>
  <conditionalFormatting sqref="H3">
    <cfRule type="expression" dxfId="201" priority="2">
      <formula>OR($J3="New",$J3="Updated")</formula>
    </cfRule>
  </conditionalFormatting>
  <conditionalFormatting sqref="H4">
    <cfRule type="expression" dxfId="200" priority="1">
      <formula>OR($J4="New",$J4="Updated")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FC9053-9BEE-4E0C-BCE2-7589C445E9AA}">
          <x14:formula1>
            <xm:f>RS_ValueSource!$E$41:$E$43</xm:f>
          </x14:formula1>
          <xm:sqref>F4:F13</xm:sqref>
        </x14:dataValidation>
        <x14:dataValidation type="list" allowBlank="1" showInputMessage="1" showErrorMessage="1" xr:uid="{06ACD206-7721-4467-AF80-D293835A844F}">
          <x14:formula1>
            <xm:f>RS_ValueSource!$E$38:$E$40</xm:f>
          </x14:formula1>
          <xm:sqref>J4:J13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tabColor rgb="FFFFFF00"/>
    <pageSetUpPr fitToPage="1"/>
  </sheetPr>
  <dimension ref="A1:Q44"/>
  <sheetViews>
    <sheetView showGridLines="0" zoomScale="85" zoomScaleNormal="85" zoomScaleSheetLayoutView="100" workbookViewId="0"/>
  </sheetViews>
  <sheetFormatPr defaultRowHeight="15" x14ac:dyDescent="0.25"/>
  <cols>
    <col min="1" max="1" width="2" style="2" customWidth="1"/>
    <col min="2" max="2" width="4.28515625" style="2" customWidth="1"/>
    <col min="3" max="3" width="37.28515625" style="2" bestFit="1" customWidth="1"/>
    <col min="4" max="11" width="20.28515625" style="2" customWidth="1"/>
    <col min="12" max="12" width="48.85546875" style="2" customWidth="1"/>
    <col min="13" max="13" width="4.42578125" style="2" customWidth="1"/>
    <col min="14" max="17" width="25" style="2" customWidth="1"/>
  </cols>
  <sheetData>
    <row r="1" spans="1:17" s="15" customFormat="1" ht="16.5" x14ac:dyDescent="0.3">
      <c r="A1" s="3"/>
    </row>
    <row r="2" spans="1:17" s="15" customFormat="1" ht="16.5" x14ac:dyDescent="0.3">
      <c r="A2" s="3"/>
    </row>
    <row r="3" spans="1:17" s="15" customFormat="1" ht="16.5" x14ac:dyDescent="0.3">
      <c r="A3" s="3"/>
    </row>
    <row r="4" spans="1:17" s="15" customFormat="1" ht="20.25" x14ac:dyDescent="0.35">
      <c r="A4" s="3"/>
      <c r="B4" s="177" t="s">
        <v>1139</v>
      </c>
      <c r="C4" s="326"/>
      <c r="D4" s="338"/>
      <c r="E4" s="338"/>
      <c r="F4" s="338"/>
      <c r="G4" s="120"/>
      <c r="H4" s="178"/>
      <c r="I4" s="178"/>
      <c r="J4" s="178"/>
      <c r="K4" s="178"/>
      <c r="L4" s="120"/>
      <c r="M4" s="120"/>
      <c r="N4" s="120"/>
      <c r="O4" s="120"/>
      <c r="P4" s="120" t="s">
        <v>1170</v>
      </c>
      <c r="Q4" s="221" t="str">
        <f>'010'!E8</f>
        <v>1234</v>
      </c>
    </row>
    <row r="5" spans="1:17" s="15" customFormat="1" ht="16.5" x14ac:dyDescent="0.3">
      <c r="A5" s="3"/>
      <c r="B5" s="172"/>
      <c r="C5" s="172"/>
      <c r="D5" s="173"/>
      <c r="E5" s="173"/>
      <c r="F5" s="173"/>
      <c r="G5" s="174"/>
    </row>
    <row r="6" spans="1:17" s="15" customFormat="1" ht="17.25" x14ac:dyDescent="0.3">
      <c r="A6" s="3"/>
      <c r="C6" s="802" t="s">
        <v>3760</v>
      </c>
      <c r="D6" s="802"/>
      <c r="E6" s="338"/>
      <c r="F6" s="338"/>
      <c r="G6" s="120"/>
      <c r="H6" s="178"/>
      <c r="I6" s="178"/>
      <c r="J6" s="178"/>
      <c r="K6" s="178"/>
      <c r="L6" s="178"/>
      <c r="M6" s="178"/>
      <c r="N6" s="178"/>
      <c r="O6" s="178"/>
      <c r="P6" s="178"/>
    </row>
    <row r="7" spans="1:17" s="15" customFormat="1" ht="17.25" x14ac:dyDescent="0.3">
      <c r="A7" s="3"/>
      <c r="B7" s="172"/>
      <c r="C7" s="312"/>
      <c r="D7" s="173"/>
      <c r="E7" s="173"/>
      <c r="F7" s="173"/>
      <c r="G7" s="174"/>
      <c r="H7" s="173"/>
      <c r="I7" s="173"/>
      <c r="J7" s="76"/>
      <c r="K7" s="76"/>
      <c r="L7" s="76"/>
      <c r="M7" s="76"/>
      <c r="N7" s="76"/>
      <c r="O7" s="76"/>
      <c r="P7" s="76"/>
      <c r="Q7" s="76"/>
    </row>
    <row r="8" spans="1:17" s="15" customFormat="1" ht="17.25" x14ac:dyDescent="0.3">
      <c r="B8" s="172"/>
      <c r="C8" s="179" t="s">
        <v>2793</v>
      </c>
      <c r="D8" s="180"/>
      <c r="E8" s="180"/>
      <c r="F8" s="180"/>
      <c r="G8" s="181"/>
      <c r="H8" s="180"/>
      <c r="I8" s="180"/>
      <c r="J8" s="182"/>
      <c r="K8" s="182"/>
      <c r="L8" s="182"/>
      <c r="M8" s="182"/>
      <c r="N8" s="182"/>
      <c r="O8" s="182"/>
      <c r="P8" s="182"/>
      <c r="Q8" s="182"/>
    </row>
    <row r="9" spans="1:17" s="15" customFormat="1" ht="16.5" x14ac:dyDescent="0.3"/>
    <row r="10" spans="1:17" s="15" customFormat="1" ht="246" customHeight="1" x14ac:dyDescent="0.3">
      <c r="C10" s="1198" t="s">
        <v>3761</v>
      </c>
      <c r="D10" s="1199"/>
      <c r="E10" s="1199"/>
      <c r="F10" s="1199"/>
      <c r="G10" s="1199"/>
      <c r="H10" s="1199"/>
      <c r="I10" s="1199"/>
      <c r="J10" s="1199"/>
      <c r="K10" s="1199"/>
      <c r="L10" s="1199"/>
      <c r="M10" s="1199"/>
      <c r="N10" s="1199"/>
      <c r="O10" s="1199"/>
      <c r="P10" s="1199"/>
      <c r="Q10" s="1200"/>
    </row>
    <row r="11" spans="1:17" s="15" customFormat="1" ht="16.5" x14ac:dyDescent="0.3">
      <c r="D11" s="316"/>
      <c r="E11" s="316"/>
      <c r="F11" s="316"/>
      <c r="G11" s="316"/>
      <c r="H11" s="316"/>
      <c r="I11" s="316"/>
      <c r="J11" s="316"/>
      <c r="K11" s="316"/>
      <c r="L11" s="95"/>
      <c r="M11" s="95"/>
      <c r="N11" s="317"/>
      <c r="O11" s="316"/>
      <c r="P11" s="316"/>
      <c r="Q11" s="316"/>
    </row>
    <row r="12" spans="1:17" s="15" customFormat="1" ht="17.25" x14ac:dyDescent="0.3">
      <c r="C12" s="183" t="s">
        <v>2795</v>
      </c>
      <c r="D12" s="316"/>
      <c r="E12" s="316"/>
      <c r="F12" s="316"/>
      <c r="G12" s="316"/>
      <c r="H12" s="316"/>
      <c r="I12" s="316"/>
      <c r="J12" s="316"/>
      <c r="K12" s="316"/>
      <c r="L12" s="95"/>
      <c r="M12" s="95"/>
      <c r="N12" s="317"/>
      <c r="O12" s="316"/>
      <c r="P12" s="316"/>
      <c r="Q12" s="316"/>
    </row>
    <row r="13" spans="1:17" s="15" customFormat="1" ht="17.25" x14ac:dyDescent="0.3">
      <c r="C13" s="183"/>
    </row>
    <row r="14" spans="1:17" ht="20.100000000000001" customHeight="1" x14ac:dyDescent="0.25">
      <c r="A14" s="710"/>
      <c r="B14" s="750"/>
      <c r="C14" s="1024" t="s">
        <v>2796</v>
      </c>
      <c r="D14" s="1022" t="s">
        <v>3762</v>
      </c>
      <c r="E14" s="1022" t="s">
        <v>3763</v>
      </c>
      <c r="F14" s="1022" t="s">
        <v>3764</v>
      </c>
      <c r="G14" s="1022" t="s">
        <v>3765</v>
      </c>
      <c r="H14" s="1022" t="s">
        <v>3766</v>
      </c>
      <c r="I14" s="1022" t="s">
        <v>3767</v>
      </c>
      <c r="J14" s="1022" t="s">
        <v>3768</v>
      </c>
      <c r="K14" s="1029" t="s">
        <v>3765</v>
      </c>
      <c r="L14" s="1028" t="s">
        <v>3769</v>
      </c>
      <c r="M14" s="314"/>
      <c r="N14" s="1029" t="s">
        <v>3770</v>
      </c>
      <c r="O14" s="1029" t="s">
        <v>3771</v>
      </c>
      <c r="P14" s="1029" t="s">
        <v>3772</v>
      </c>
      <c r="Q14" s="1029" t="s">
        <v>3773</v>
      </c>
    </row>
    <row r="15" spans="1:17" ht="20.100000000000001" customHeight="1" x14ac:dyDescent="0.25">
      <c r="A15" s="710"/>
      <c r="B15" s="751"/>
      <c r="C15" s="1025"/>
      <c r="D15" s="1066"/>
      <c r="E15" s="1066"/>
      <c r="F15" s="1066"/>
      <c r="G15" s="1066"/>
      <c r="H15" s="1066"/>
      <c r="I15" s="1066"/>
      <c r="J15" s="1066"/>
      <c r="K15" s="1202"/>
      <c r="L15" s="1181"/>
      <c r="M15" s="314"/>
      <c r="N15" s="1202"/>
      <c r="O15" s="1202"/>
      <c r="P15" s="1202"/>
      <c r="Q15" s="1202"/>
    </row>
    <row r="16" spans="1:17" ht="20.100000000000001" customHeight="1" x14ac:dyDescent="0.25">
      <c r="A16" s="710"/>
      <c r="B16" s="751"/>
      <c r="C16" s="1025"/>
      <c r="D16" s="1023"/>
      <c r="E16" s="1023"/>
      <c r="F16" s="1023"/>
      <c r="G16" s="1023"/>
      <c r="H16" s="1023"/>
      <c r="I16" s="1023"/>
      <c r="J16" s="1023"/>
      <c r="K16" s="1203"/>
      <c r="L16" s="1181"/>
      <c r="M16" s="314"/>
      <c r="N16" s="1203"/>
      <c r="O16" s="1203"/>
      <c r="P16" s="1203"/>
      <c r="Q16" s="1203"/>
    </row>
    <row r="17" spans="2:17" ht="25.5" customHeight="1" x14ac:dyDescent="0.25">
      <c r="B17" s="311"/>
      <c r="C17" s="1026"/>
      <c r="D17" s="788" t="s">
        <v>1286</v>
      </c>
      <c r="E17" s="788" t="s">
        <v>1287</v>
      </c>
      <c r="F17" s="788" t="s">
        <v>1308</v>
      </c>
      <c r="G17" s="788" t="s">
        <v>1309</v>
      </c>
      <c r="H17" s="788" t="s">
        <v>1310</v>
      </c>
      <c r="I17" s="788" t="s">
        <v>1311</v>
      </c>
      <c r="J17" s="788" t="s">
        <v>1312</v>
      </c>
      <c r="K17" s="787" t="s">
        <v>1313</v>
      </c>
      <c r="L17" s="1201"/>
      <c r="M17" s="314"/>
      <c r="N17" s="787" t="s">
        <v>1314</v>
      </c>
      <c r="O17" s="787" t="s">
        <v>1315</v>
      </c>
      <c r="P17" s="787" t="s">
        <v>1770</v>
      </c>
      <c r="Q17" s="787" t="s">
        <v>1771</v>
      </c>
    </row>
    <row r="18" spans="2:17" s="2" customFormat="1" ht="39" customHeight="1" x14ac:dyDescent="0.25">
      <c r="B18" s="310"/>
      <c r="C18" s="185" t="s">
        <v>2804</v>
      </c>
      <c r="D18" s="234">
        <v>0</v>
      </c>
      <c r="E18" s="234">
        <v>0</v>
      </c>
      <c r="F18" s="234">
        <v>0</v>
      </c>
      <c r="G18" s="389" t="s">
        <v>3774</v>
      </c>
      <c r="H18" s="234">
        <v>0</v>
      </c>
      <c r="I18" s="234">
        <v>0</v>
      </c>
      <c r="J18" s="234">
        <v>0</v>
      </c>
      <c r="K18" s="389" t="s">
        <v>3775</v>
      </c>
      <c r="L18" s="234">
        <v>0</v>
      </c>
      <c r="M18" s="315"/>
      <c r="N18" s="234">
        <v>0</v>
      </c>
      <c r="O18" s="234">
        <v>0</v>
      </c>
      <c r="P18" s="234">
        <v>0</v>
      </c>
      <c r="Q18" s="234">
        <v>0</v>
      </c>
    </row>
    <row r="19" spans="2:17" s="2" customFormat="1" ht="39" hidden="1" customHeight="1" x14ac:dyDescent="0.25">
      <c r="B19" s="310"/>
      <c r="C19" s="185" t="s">
        <v>2809</v>
      </c>
      <c r="D19" s="234">
        <v>0</v>
      </c>
      <c r="E19" s="234">
        <v>0</v>
      </c>
      <c r="F19" s="234">
        <v>0</v>
      </c>
      <c r="G19" s="389" t="s">
        <v>3774</v>
      </c>
      <c r="H19" s="234">
        <v>0</v>
      </c>
      <c r="I19" s="234">
        <v>0</v>
      </c>
      <c r="J19" s="234">
        <v>0</v>
      </c>
      <c r="K19" s="389" t="s">
        <v>3775</v>
      </c>
      <c r="L19" s="234">
        <v>0</v>
      </c>
      <c r="M19" s="315"/>
      <c r="N19" s="234">
        <v>0</v>
      </c>
      <c r="O19" s="234">
        <v>0</v>
      </c>
      <c r="P19" s="234">
        <v>0</v>
      </c>
      <c r="Q19" s="234">
        <v>0</v>
      </c>
    </row>
    <row r="20" spans="2:17" s="2" customFormat="1" ht="39" customHeight="1" x14ac:dyDescent="0.25">
      <c r="B20" s="310"/>
      <c r="C20" s="185" t="s">
        <v>2810</v>
      </c>
      <c r="D20" s="234">
        <v>0</v>
      </c>
      <c r="E20" s="234">
        <v>0</v>
      </c>
      <c r="F20" s="234">
        <v>0</v>
      </c>
      <c r="G20" s="389" t="s">
        <v>3774</v>
      </c>
      <c r="H20" s="234">
        <v>0</v>
      </c>
      <c r="I20" s="234">
        <v>0</v>
      </c>
      <c r="J20" s="234">
        <v>0</v>
      </c>
      <c r="K20" s="389" t="s">
        <v>3775</v>
      </c>
      <c r="L20" s="234">
        <v>0</v>
      </c>
      <c r="M20" s="315"/>
      <c r="N20" s="234">
        <v>0</v>
      </c>
      <c r="O20" s="234">
        <v>0</v>
      </c>
      <c r="P20" s="234">
        <v>0</v>
      </c>
      <c r="Q20" s="234">
        <v>0</v>
      </c>
    </row>
    <row r="21" spans="2:17" s="2" customFormat="1" ht="39" customHeight="1" x14ac:dyDescent="0.25">
      <c r="B21" s="310"/>
      <c r="C21" s="685" t="s">
        <v>1298</v>
      </c>
      <c r="D21" s="518" t="s">
        <v>3776</v>
      </c>
      <c r="E21" s="519" t="s">
        <v>3777</v>
      </c>
      <c r="F21" s="519" t="s">
        <v>3778</v>
      </c>
      <c r="G21" s="389" t="s">
        <v>3774</v>
      </c>
      <c r="H21" s="518" t="s">
        <v>3779</v>
      </c>
      <c r="I21" s="519" t="s">
        <v>3780</v>
      </c>
      <c r="J21" s="519" t="s">
        <v>3781</v>
      </c>
      <c r="K21" s="389" t="s">
        <v>3774</v>
      </c>
      <c r="L21" s="648"/>
      <c r="M21" s="313"/>
      <c r="N21" s="234">
        <v>0</v>
      </c>
      <c r="O21" s="234">
        <v>0</v>
      </c>
      <c r="P21" s="234">
        <v>0</v>
      </c>
      <c r="Q21" s="234">
        <v>0</v>
      </c>
    </row>
    <row r="22" spans="2:17" ht="24.75" customHeight="1" x14ac:dyDescent="0.3">
      <c r="B22" s="710"/>
      <c r="C22" s="710"/>
      <c r="D22" s="710"/>
      <c r="E22" s="15"/>
      <c r="F22" s="15"/>
      <c r="G22" s="710"/>
      <c r="H22" s="710"/>
      <c r="I22" s="15"/>
      <c r="J22" s="15"/>
      <c r="K22" s="710"/>
      <c r="L22" s="710"/>
      <c r="M22" s="710"/>
      <c r="N22" s="710"/>
      <c r="O22" s="710"/>
      <c r="P22" s="710"/>
      <c r="Q22" s="710"/>
    </row>
    <row r="23" spans="2:17" s="2" customFormat="1" ht="17.25" x14ac:dyDescent="0.3">
      <c r="B23" s="710"/>
      <c r="C23" s="53" t="s">
        <v>2816</v>
      </c>
      <c r="D23" s="15"/>
      <c r="E23" s="15"/>
      <c r="F23" s="15"/>
      <c r="G23" s="15"/>
      <c r="H23" s="15"/>
      <c r="I23" s="15"/>
      <c r="J23" s="15"/>
      <c r="K23" s="15"/>
      <c r="L23" s="15"/>
      <c r="M23" s="15"/>
      <c r="N23" s="15"/>
      <c r="O23" s="15"/>
      <c r="P23" s="15"/>
      <c r="Q23" s="15"/>
    </row>
    <row r="24" spans="2:17" s="2" customFormat="1" ht="16.5" x14ac:dyDescent="0.3">
      <c r="B24" s="710"/>
      <c r="C24" s="15"/>
      <c r="D24" s="15"/>
      <c r="E24" s="15"/>
      <c r="F24" s="15"/>
      <c r="G24" s="15"/>
      <c r="H24" s="15"/>
      <c r="I24" s="15"/>
      <c r="J24" s="15"/>
      <c r="K24" s="15"/>
      <c r="L24" s="15"/>
      <c r="M24" s="15"/>
      <c r="N24" s="15"/>
      <c r="O24" s="15"/>
      <c r="P24" s="15"/>
      <c r="Q24" s="15"/>
    </row>
    <row r="25" spans="2:17" s="2" customFormat="1" ht="14.25" customHeight="1" x14ac:dyDescent="0.25">
      <c r="B25" s="710"/>
      <c r="C25" s="1193"/>
      <c r="D25" s="1194"/>
      <c r="E25" s="1194"/>
      <c r="F25" s="1194"/>
      <c r="G25" s="1194"/>
      <c r="H25" s="1194"/>
      <c r="I25" s="1194"/>
      <c r="J25" s="1194"/>
      <c r="K25" s="1194"/>
      <c r="L25" s="1194"/>
      <c r="M25" s="1194"/>
      <c r="N25" s="1194"/>
      <c r="O25" s="1194"/>
      <c r="P25" s="1194"/>
      <c r="Q25" s="1195"/>
    </row>
    <row r="28" spans="2:17" s="15" customFormat="1" ht="17.25" x14ac:dyDescent="0.3">
      <c r="B28" s="172"/>
      <c r="C28" s="179" t="s">
        <v>2817</v>
      </c>
      <c r="D28" s="180"/>
      <c r="E28" s="180"/>
      <c r="F28" s="180"/>
      <c r="G28" s="181"/>
      <c r="H28" s="180"/>
      <c r="I28" s="180"/>
      <c r="J28" s="182"/>
      <c r="K28" s="182"/>
      <c r="L28" s="182"/>
      <c r="M28" s="182"/>
      <c r="N28" s="182"/>
      <c r="O28" s="182"/>
      <c r="P28" s="182"/>
      <c r="Q28" s="182"/>
    </row>
    <row r="29" spans="2:17" s="15" customFormat="1" ht="16.5" x14ac:dyDescent="0.3"/>
    <row r="30" spans="2:17" s="15" customFormat="1" ht="163.5" customHeight="1" x14ac:dyDescent="0.3">
      <c r="C30" s="1198" t="s">
        <v>3782</v>
      </c>
      <c r="D30" s="1199"/>
      <c r="E30" s="1199"/>
      <c r="F30" s="1199"/>
      <c r="G30" s="1199"/>
      <c r="H30" s="1199"/>
      <c r="I30" s="1199"/>
      <c r="J30" s="1199"/>
      <c r="K30" s="1199"/>
      <c r="L30" s="1199"/>
      <c r="M30" s="1199"/>
      <c r="N30" s="1199"/>
      <c r="O30" s="1199"/>
      <c r="P30" s="1199"/>
      <c r="Q30" s="1200"/>
    </row>
    <row r="31" spans="2:17" s="15" customFormat="1" ht="16.5" x14ac:dyDescent="0.3">
      <c r="D31" s="316"/>
      <c r="E31" s="316"/>
      <c r="F31" s="316"/>
      <c r="G31" s="316"/>
      <c r="H31" s="316"/>
      <c r="I31" s="316"/>
      <c r="J31" s="316"/>
      <c r="K31" s="316"/>
      <c r="L31" s="95"/>
      <c r="M31" s="95"/>
      <c r="N31" s="317"/>
      <c r="O31" s="316"/>
      <c r="P31" s="316"/>
      <c r="Q31" s="316"/>
    </row>
    <row r="32" spans="2:17" s="15" customFormat="1" ht="17.25" x14ac:dyDescent="0.3">
      <c r="C32" s="183" t="s">
        <v>2795</v>
      </c>
      <c r="D32" s="316"/>
      <c r="E32" s="316"/>
      <c r="F32" s="316"/>
      <c r="G32" s="316"/>
      <c r="H32" s="316"/>
      <c r="I32" s="316"/>
      <c r="J32" s="316"/>
      <c r="K32" s="316"/>
      <c r="L32" s="95"/>
      <c r="M32" s="95"/>
      <c r="N32" s="317"/>
      <c r="O32" s="316"/>
      <c r="P32" s="316"/>
      <c r="Q32" s="316"/>
    </row>
    <row r="33" spans="2:17" s="15" customFormat="1" ht="17.25" x14ac:dyDescent="0.3">
      <c r="C33" s="183"/>
    </row>
    <row r="34" spans="2:17" ht="34.5" customHeight="1" thickBot="1" x14ac:dyDescent="0.3">
      <c r="B34" s="750"/>
      <c r="C34" s="1024" t="s">
        <v>2796</v>
      </c>
      <c r="D34" s="1022" t="s">
        <v>3783</v>
      </c>
      <c r="E34" s="1022" t="s">
        <v>3784</v>
      </c>
      <c r="F34" s="1022" t="s">
        <v>3785</v>
      </c>
      <c r="G34" s="1027" t="s">
        <v>3769</v>
      </c>
      <c r="H34" s="1028"/>
      <c r="I34" s="1028"/>
      <c r="J34" s="1196"/>
      <c r="K34" s="1196"/>
      <c r="L34" s="1196"/>
      <c r="M34" s="799"/>
      <c r="N34" s="1196"/>
      <c r="O34" s="1196"/>
      <c r="P34" s="1196"/>
      <c r="Q34" s="1204"/>
    </row>
    <row r="35" spans="2:17" ht="34.5" customHeight="1" thickTop="1" thickBot="1" x14ac:dyDescent="0.3">
      <c r="B35" s="751"/>
      <c r="C35" s="1025"/>
      <c r="D35" s="1066"/>
      <c r="E35" s="1066"/>
      <c r="F35" s="1066"/>
      <c r="G35" s="1067"/>
      <c r="H35" s="1181"/>
      <c r="I35" s="1181"/>
      <c r="J35" s="1197"/>
      <c r="K35" s="1197"/>
      <c r="L35" s="1197"/>
      <c r="M35" s="800"/>
      <c r="N35" s="1197"/>
      <c r="O35" s="1197"/>
      <c r="P35" s="1197"/>
      <c r="Q35" s="1205"/>
    </row>
    <row r="36" spans="2:17" ht="34.5" customHeight="1" thickTop="1" thickBot="1" x14ac:dyDescent="0.3">
      <c r="B36" s="751"/>
      <c r="C36" s="1025"/>
      <c r="D36" s="1023"/>
      <c r="E36" s="1023"/>
      <c r="F36" s="1023"/>
      <c r="G36" s="1067"/>
      <c r="H36" s="1181"/>
      <c r="I36" s="1181"/>
      <c r="J36" s="1197"/>
      <c r="K36" s="1197"/>
      <c r="L36" s="1197"/>
      <c r="M36" s="800"/>
      <c r="N36" s="1197"/>
      <c r="O36" s="1197"/>
      <c r="P36" s="1197"/>
      <c r="Q36" s="1205"/>
    </row>
    <row r="37" spans="2:17" ht="25.5" customHeight="1" thickTop="1" thickBot="1" x14ac:dyDescent="0.3">
      <c r="B37" s="311"/>
      <c r="C37" s="1026"/>
      <c r="D37" s="788" t="s">
        <v>2010</v>
      </c>
      <c r="E37" s="788" t="s">
        <v>2011</v>
      </c>
      <c r="F37" s="788" t="s">
        <v>2012</v>
      </c>
      <c r="G37" s="1067"/>
      <c r="H37" s="1181"/>
      <c r="I37" s="1181"/>
      <c r="J37" s="318"/>
      <c r="K37" s="318"/>
      <c r="L37" s="1197"/>
      <c r="M37" s="800"/>
      <c r="N37" s="318"/>
      <c r="O37" s="318"/>
      <c r="P37" s="318"/>
      <c r="Q37" s="319"/>
    </row>
    <row r="38" spans="2:17" s="2" customFormat="1" ht="34.5" customHeight="1" thickTop="1" thickBot="1" x14ac:dyDescent="0.3">
      <c r="B38" s="310"/>
      <c r="C38" s="185" t="s">
        <v>2804</v>
      </c>
      <c r="D38" s="234">
        <v>0</v>
      </c>
      <c r="E38" s="234">
        <v>0</v>
      </c>
      <c r="F38" s="234">
        <v>0</v>
      </c>
      <c r="G38" s="322"/>
      <c r="H38" s="323"/>
      <c r="I38" s="324"/>
      <c r="J38" s="320"/>
      <c r="K38" s="320"/>
      <c r="L38" s="320"/>
      <c r="M38" s="320"/>
      <c r="N38" s="320"/>
      <c r="O38" s="320"/>
      <c r="P38" s="320"/>
      <c r="Q38" s="321"/>
    </row>
    <row r="39" spans="2:17" s="2" customFormat="1" ht="34.5" hidden="1" customHeight="1" thickTop="1" thickBot="1" x14ac:dyDescent="0.3">
      <c r="B39" s="310"/>
      <c r="C39" s="185" t="s">
        <v>2809</v>
      </c>
      <c r="D39" s="234">
        <v>0</v>
      </c>
      <c r="E39" s="234">
        <v>0</v>
      </c>
      <c r="F39" s="234">
        <v>0</v>
      </c>
      <c r="G39" s="325"/>
      <c r="H39" s="686"/>
      <c r="I39" s="687"/>
      <c r="J39" s="320"/>
      <c r="K39" s="320"/>
      <c r="L39" s="320"/>
      <c r="M39" s="320"/>
      <c r="N39" s="320"/>
      <c r="O39" s="320"/>
      <c r="P39" s="320"/>
      <c r="Q39" s="321"/>
    </row>
    <row r="40" spans="2:17" s="2" customFormat="1" ht="34.5" customHeight="1" thickTop="1" thickBot="1" x14ac:dyDescent="0.3">
      <c r="B40" s="310"/>
      <c r="C40" s="185" t="s">
        <v>2810</v>
      </c>
      <c r="D40" s="234">
        <v>0</v>
      </c>
      <c r="E40" s="234">
        <v>0</v>
      </c>
      <c r="F40" s="234">
        <v>0</v>
      </c>
      <c r="G40" s="325"/>
      <c r="H40" s="686"/>
      <c r="I40" s="687"/>
      <c r="J40" s="320"/>
      <c r="K40" s="320"/>
      <c r="L40" s="320"/>
      <c r="M40" s="320"/>
      <c r="N40" s="320"/>
      <c r="O40" s="320"/>
      <c r="P40" s="320"/>
      <c r="Q40" s="321"/>
    </row>
    <row r="41" spans="2:17" ht="30" customHeight="1" thickTop="1" x14ac:dyDescent="0.25">
      <c r="B41" s="710"/>
      <c r="C41" s="710"/>
      <c r="D41" s="710"/>
      <c r="E41" s="710"/>
      <c r="F41" s="710"/>
      <c r="G41" s="710"/>
      <c r="H41" s="710"/>
      <c r="I41" s="710"/>
      <c r="J41" s="710"/>
      <c r="K41" s="710"/>
      <c r="L41" s="710"/>
      <c r="M41" s="710"/>
      <c r="N41" s="710"/>
      <c r="O41" s="710"/>
      <c r="P41" s="710"/>
      <c r="Q41" s="710"/>
    </row>
    <row r="42" spans="2:17" s="2" customFormat="1" ht="17.25" x14ac:dyDescent="0.3">
      <c r="B42" s="710"/>
      <c r="C42" s="53" t="s">
        <v>2816</v>
      </c>
      <c r="D42" s="15"/>
      <c r="E42" s="15"/>
      <c r="F42" s="15"/>
      <c r="G42" s="15"/>
      <c r="H42" s="15"/>
      <c r="I42" s="15"/>
      <c r="J42" s="15"/>
      <c r="K42" s="15"/>
      <c r="L42" s="15"/>
      <c r="M42" s="15"/>
      <c r="N42" s="15"/>
      <c r="O42" s="15"/>
      <c r="P42" s="15"/>
      <c r="Q42" s="15"/>
    </row>
    <row r="43" spans="2:17" s="2" customFormat="1" ht="16.5" x14ac:dyDescent="0.3">
      <c r="B43" s="710"/>
      <c r="C43" s="15"/>
      <c r="D43" s="15"/>
      <c r="E43" s="15"/>
      <c r="F43" s="15"/>
      <c r="G43" s="15"/>
      <c r="H43" s="15"/>
      <c r="I43" s="15"/>
      <c r="J43" s="15"/>
      <c r="K43" s="15"/>
      <c r="L43" s="15"/>
      <c r="M43" s="15"/>
      <c r="N43" s="15"/>
      <c r="O43" s="15"/>
      <c r="P43" s="15"/>
      <c r="Q43" s="15"/>
    </row>
    <row r="44" spans="2:17" s="2" customFormat="1" ht="18" customHeight="1" x14ac:dyDescent="0.25">
      <c r="B44" s="710"/>
      <c r="C44" s="1193"/>
      <c r="D44" s="1194"/>
      <c r="E44" s="1194"/>
      <c r="F44" s="1194"/>
      <c r="G44" s="1194"/>
      <c r="H44" s="1194"/>
      <c r="I44" s="1194"/>
      <c r="J44" s="1194"/>
      <c r="K44" s="1194"/>
      <c r="L44" s="1194"/>
      <c r="M44" s="1194"/>
      <c r="N44" s="1194"/>
      <c r="O44" s="1194"/>
      <c r="P44" s="1194"/>
      <c r="Q44" s="1195"/>
    </row>
  </sheetData>
  <sheetProtection formatColumns="0"/>
  <mergeCells count="30">
    <mergeCell ref="C10:Q10"/>
    <mergeCell ref="C25:Q25"/>
    <mergeCell ref="G14:G16"/>
    <mergeCell ref="H14:H16"/>
    <mergeCell ref="J14:J16"/>
    <mergeCell ref="D14:D16"/>
    <mergeCell ref="E14:E16"/>
    <mergeCell ref="F14:F16"/>
    <mergeCell ref="C14:C17"/>
    <mergeCell ref="I14:I16"/>
    <mergeCell ref="K14:K16"/>
    <mergeCell ref="N14:N16"/>
    <mergeCell ref="O14:O16"/>
    <mergeCell ref="P14:P16"/>
    <mergeCell ref="C30:Q30"/>
    <mergeCell ref="L14:L17"/>
    <mergeCell ref="Q14:Q16"/>
    <mergeCell ref="N34:N36"/>
    <mergeCell ref="O34:O36"/>
    <mergeCell ref="P34:P36"/>
    <mergeCell ref="Q34:Q36"/>
    <mergeCell ref="C44:Q44"/>
    <mergeCell ref="G34:I37"/>
    <mergeCell ref="J34:J36"/>
    <mergeCell ref="K34:K36"/>
    <mergeCell ref="L34:L37"/>
    <mergeCell ref="C34:C37"/>
    <mergeCell ref="D34:D36"/>
    <mergeCell ref="E34:E36"/>
    <mergeCell ref="F34:F36"/>
  </mergeCells>
  <pageMargins left="0.70866141732283472" right="0.70866141732283472" top="0.74803149606299213" bottom="0.74803149606299213" header="0.31496062992125984" footer="0.31496062992125984"/>
  <pageSetup paperSize="9" scale="35"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938FF-C4F0-4A49-AB46-BE940036B8D9}">
  <sheetPr>
    <tabColor rgb="FFFFFF00"/>
    <pageSetUpPr fitToPage="1"/>
  </sheetPr>
  <dimension ref="B2:J5"/>
  <sheetViews>
    <sheetView zoomScale="80" zoomScaleNormal="8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3" width="11.85546875" style="284" customWidth="1"/>
    <col min="4" max="4" width="39.85546875" style="280" customWidth="1"/>
    <col min="5" max="5" width="28" style="280" customWidth="1"/>
    <col min="6" max="6" width="9.140625" style="280"/>
    <col min="7" max="8" width="44.28515625" style="280" customWidth="1"/>
    <col min="9" max="9" width="40.7109375" style="280" customWidth="1"/>
    <col min="10" max="10" width="10.7109375" style="279" customWidth="1"/>
    <col min="11" max="16384" width="9.140625" style="279"/>
  </cols>
  <sheetData>
    <row r="2" spans="2:10" ht="48" customHeight="1" x14ac:dyDescent="0.25">
      <c r="B2" s="837" t="s">
        <v>3786</v>
      </c>
      <c r="C2" s="837"/>
      <c r="D2" s="837"/>
      <c r="E2" s="837"/>
      <c r="F2" s="837"/>
      <c r="G2" s="837"/>
      <c r="H2" s="837"/>
      <c r="I2" s="837"/>
      <c r="J2" s="837"/>
    </row>
    <row r="3" spans="2:10" ht="32.25" customHeight="1" x14ac:dyDescent="0.25">
      <c r="B3" s="282" t="s">
        <v>1209</v>
      </c>
      <c r="C3" s="282" t="s">
        <v>1210</v>
      </c>
      <c r="D3" s="282" t="s">
        <v>1211</v>
      </c>
      <c r="E3" s="282" t="s">
        <v>986</v>
      </c>
      <c r="F3" s="300" t="s">
        <v>1212</v>
      </c>
      <c r="G3" s="282" t="s">
        <v>1213</v>
      </c>
      <c r="H3" s="642" t="s">
        <v>1375</v>
      </c>
      <c r="I3" s="282" t="s">
        <v>1214</v>
      </c>
      <c r="J3" s="282" t="s">
        <v>1145</v>
      </c>
    </row>
    <row r="4" spans="2:10" ht="50.1" customHeight="1" x14ac:dyDescent="0.25">
      <c r="B4" s="289" t="s">
        <v>3787</v>
      </c>
      <c r="C4" s="289" t="s">
        <v>3788</v>
      </c>
      <c r="D4" s="290" t="s">
        <v>3762</v>
      </c>
      <c r="E4" s="290" t="s">
        <v>3789</v>
      </c>
      <c r="F4" s="289" t="s">
        <v>895</v>
      </c>
      <c r="G4" s="290" t="s">
        <v>3790</v>
      </c>
      <c r="H4" s="290" t="s">
        <v>3791</v>
      </c>
      <c r="I4" s="373" t="s">
        <v>1249</v>
      </c>
      <c r="J4" s="382" t="s">
        <v>891</v>
      </c>
    </row>
    <row r="5" spans="2:10" ht="40.5" customHeight="1" x14ac:dyDescent="0.25">
      <c r="B5" s="289" t="s">
        <v>3792</v>
      </c>
      <c r="C5" s="289" t="s">
        <v>3793</v>
      </c>
      <c r="D5" s="290" t="s">
        <v>3766</v>
      </c>
      <c r="E5" s="290" t="s">
        <v>3794</v>
      </c>
      <c r="F5" s="289" t="s">
        <v>895</v>
      </c>
      <c r="G5" s="290" t="s">
        <v>3795</v>
      </c>
      <c r="H5" s="290" t="s">
        <v>3796</v>
      </c>
      <c r="I5" s="373" t="s">
        <v>1249</v>
      </c>
      <c r="J5" s="382" t="s">
        <v>891</v>
      </c>
    </row>
  </sheetData>
  <mergeCells count="1">
    <mergeCell ref="B2:J2"/>
  </mergeCells>
  <conditionalFormatting sqref="J4:J5">
    <cfRule type="cellIs" dxfId="199" priority="8" operator="equal">
      <formula>"Updated"</formula>
    </cfRule>
    <cfRule type="cellIs" dxfId="198" priority="9" operator="equal">
      <formula>"New"</formula>
    </cfRule>
  </conditionalFormatting>
  <conditionalFormatting sqref="B4:G5 I4:I5">
    <cfRule type="expression" dxfId="197" priority="10">
      <formula>OR($J4="New",$J4="Updated")</formula>
    </cfRule>
  </conditionalFormatting>
  <conditionalFormatting sqref="F4:F5">
    <cfRule type="cellIs" dxfId="196" priority="6" stopIfTrue="1" operator="equal">
      <formula>"Validation"</formula>
    </cfRule>
    <cfRule type="cellIs" dxfId="195" priority="7" operator="equal">
      <formula>"Pre-populated"</formula>
    </cfRule>
  </conditionalFormatting>
  <conditionalFormatting sqref="H3">
    <cfRule type="expression" dxfId="194" priority="5">
      <formula>OR($J3="New",$J3="Updated")</formula>
    </cfRule>
  </conditionalFormatting>
  <conditionalFormatting sqref="H4">
    <cfRule type="expression" dxfId="193" priority="3">
      <formula>OR($J4="New",$J4="Updated")</formula>
    </cfRule>
  </conditionalFormatting>
  <conditionalFormatting sqref="H5">
    <cfRule type="expression" dxfId="192" priority="1">
      <formula>OR($J5="New",$J5="Updated")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FDC9A5C-045A-4CB5-8908-2F260A18CAE0}">
          <x14:formula1>
            <xm:f>RS_ValueSource!$E$38:$E$40</xm:f>
          </x14:formula1>
          <xm:sqref>J4:J5</xm:sqref>
        </x14:dataValidation>
        <x14:dataValidation type="list" allowBlank="1" showInputMessage="1" showErrorMessage="1" xr:uid="{B2D6B53A-20BB-48EE-8A23-35FE91BC5596}">
          <x14:formula1>
            <xm:f>RS_ValueSource!$E$41:$E$43</xm:f>
          </x14:formula1>
          <xm:sqref>F4:F5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tabColor rgb="FFFFFF00"/>
    <pageSetUpPr fitToPage="1"/>
  </sheetPr>
  <dimension ref="A1:F18"/>
  <sheetViews>
    <sheetView showGridLines="0" zoomScale="90" zoomScaleNormal="90" workbookViewId="0"/>
  </sheetViews>
  <sheetFormatPr defaultRowHeight="15" x14ac:dyDescent="0.25"/>
  <cols>
    <col min="1" max="1" width="2" style="2" customWidth="1"/>
    <col min="2" max="2" width="4.28515625" style="2" customWidth="1"/>
    <col min="3" max="3" width="41" style="2" customWidth="1"/>
    <col min="4" max="5" width="51.7109375" style="2" customWidth="1"/>
    <col min="6" max="6" width="10.7109375" style="2" customWidth="1"/>
  </cols>
  <sheetData>
    <row r="1" spans="1:6" s="15" customFormat="1" ht="16.5" x14ac:dyDescent="0.3">
      <c r="A1" s="3"/>
    </row>
    <row r="2" spans="1:6" s="15" customFormat="1" ht="16.5" x14ac:dyDescent="0.3">
      <c r="A2" s="3"/>
    </row>
    <row r="3" spans="1:6" s="15" customFormat="1" ht="16.5" x14ac:dyDescent="0.3">
      <c r="A3" s="3"/>
    </row>
    <row r="4" spans="1:6" s="15" customFormat="1" ht="20.25" x14ac:dyDescent="0.35">
      <c r="A4" s="3"/>
      <c r="B4" s="177" t="s">
        <v>1139</v>
      </c>
      <c r="C4" s="177"/>
      <c r="D4" s="338"/>
      <c r="E4" s="120" t="s">
        <v>1170</v>
      </c>
      <c r="F4" s="221" t="str">
        <f>'010'!E8</f>
        <v>1234</v>
      </c>
    </row>
    <row r="5" spans="1:6" s="15" customFormat="1" ht="16.5" x14ac:dyDescent="0.3">
      <c r="A5" s="3"/>
      <c r="B5" s="172"/>
      <c r="C5" s="172"/>
      <c r="D5" s="173"/>
      <c r="E5" s="173"/>
      <c r="F5" s="174"/>
    </row>
    <row r="6" spans="1:6" s="15" customFormat="1" ht="17.25" x14ac:dyDescent="0.3">
      <c r="A6" s="3"/>
      <c r="C6" s="802" t="s">
        <v>3797</v>
      </c>
      <c r="D6" s="802"/>
      <c r="E6" s="338"/>
      <c r="F6" s="174"/>
    </row>
    <row r="7" spans="1:6" s="15" customFormat="1" ht="17.25" x14ac:dyDescent="0.3">
      <c r="A7" s="3"/>
      <c r="B7" s="172"/>
      <c r="C7" s="312"/>
      <c r="D7" s="173"/>
      <c r="E7" s="173"/>
      <c r="F7" s="174"/>
    </row>
    <row r="8" spans="1:6" s="15" customFormat="1" ht="17.25" x14ac:dyDescent="0.3">
      <c r="B8" s="172"/>
      <c r="C8" s="179" t="s">
        <v>2793</v>
      </c>
      <c r="D8" s="180"/>
      <c r="E8" s="180"/>
      <c r="F8" s="181"/>
    </row>
    <row r="9" spans="1:6" s="15" customFormat="1" ht="16.5" x14ac:dyDescent="0.3"/>
    <row r="10" spans="1:6" s="15" customFormat="1" ht="173.25" customHeight="1" x14ac:dyDescent="0.3">
      <c r="C10" s="1206" t="s">
        <v>3798</v>
      </c>
      <c r="D10" s="1207"/>
      <c r="E10" s="1207"/>
      <c r="F10" s="1207"/>
    </row>
    <row r="11" spans="1:6" s="15" customFormat="1" ht="16.5" x14ac:dyDescent="0.3">
      <c r="D11" s="316"/>
      <c r="E11" s="316"/>
      <c r="F11" s="316"/>
    </row>
    <row r="12" spans="1:6" s="15" customFormat="1" ht="17.25" x14ac:dyDescent="0.3">
      <c r="C12" s="183" t="s">
        <v>2795</v>
      </c>
      <c r="D12" s="316"/>
      <c r="E12" s="316"/>
      <c r="F12" s="316"/>
    </row>
    <row r="13" spans="1:6" s="15" customFormat="1" ht="17.25" x14ac:dyDescent="0.3">
      <c r="C13" s="183"/>
    </row>
    <row r="14" spans="1:6" ht="20.100000000000001" customHeight="1" x14ac:dyDescent="0.25">
      <c r="A14" s="710"/>
      <c r="B14" s="750"/>
      <c r="C14" s="1022" t="s">
        <v>3799</v>
      </c>
      <c r="D14" s="1022" t="s">
        <v>3800</v>
      </c>
      <c r="E14" s="1022" t="s">
        <v>3801</v>
      </c>
      <c r="F14" s="710"/>
    </row>
    <row r="15" spans="1:6" ht="20.100000000000001" customHeight="1" x14ac:dyDescent="0.25">
      <c r="A15" s="710"/>
      <c r="B15" s="751"/>
      <c r="C15" s="1066"/>
      <c r="D15" s="1066"/>
      <c r="E15" s="1066"/>
      <c r="F15" s="710"/>
    </row>
    <row r="16" spans="1:6" ht="20.100000000000001" customHeight="1" x14ac:dyDescent="0.25">
      <c r="A16" s="710"/>
      <c r="B16" s="751"/>
      <c r="C16" s="1023"/>
      <c r="D16" s="1023"/>
      <c r="E16" s="1023"/>
      <c r="F16" s="710"/>
    </row>
    <row r="17" spans="2:5" ht="25.5" customHeight="1" x14ac:dyDescent="0.25">
      <c r="B17" s="311"/>
      <c r="C17" s="788" t="s">
        <v>1286</v>
      </c>
      <c r="D17" s="788" t="s">
        <v>1287</v>
      </c>
      <c r="E17" s="788" t="s">
        <v>1308</v>
      </c>
    </row>
    <row r="18" spans="2:5" s="2" customFormat="1" ht="38.25" customHeight="1" x14ac:dyDescent="0.25">
      <c r="B18" s="310"/>
      <c r="C18" s="185" t="s">
        <v>3802</v>
      </c>
      <c r="D18" s="185" t="s">
        <v>3803</v>
      </c>
      <c r="E18" s="688" t="s">
        <v>3804</v>
      </c>
    </row>
  </sheetData>
  <sheetProtection formatColumns="0"/>
  <mergeCells count="4">
    <mergeCell ref="C10:F10"/>
    <mergeCell ref="C14:C16"/>
    <mergeCell ref="D14:D16"/>
    <mergeCell ref="E14:E16"/>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rgb="FFFFFF00"/>
    <pageSetUpPr fitToPage="1"/>
  </sheetPr>
  <dimension ref="B2:D77"/>
  <sheetViews>
    <sheetView tabSelected="1" zoomScale="70" zoomScaleNormal="70" workbookViewId="0">
      <selection activeCell="D21" sqref="D21"/>
    </sheetView>
  </sheetViews>
  <sheetFormatPr defaultColWidth="9.140625" defaultRowHeight="15" x14ac:dyDescent="0.25"/>
  <cols>
    <col min="1" max="1" width="2.42578125" style="257" customWidth="1"/>
    <col min="2" max="2" width="14.28515625" style="257" customWidth="1"/>
    <col min="3" max="3" width="30" style="266" customWidth="1"/>
    <col min="4" max="4" width="156.140625" style="257" customWidth="1"/>
    <col min="5" max="16384" width="9.140625" style="257"/>
  </cols>
  <sheetData>
    <row r="2" spans="2:4" ht="25.5" x14ac:dyDescent="0.25">
      <c r="B2" s="809" t="s">
        <v>1004</v>
      </c>
      <c r="C2" s="809"/>
      <c r="D2" s="1240" t="s">
        <v>4429</v>
      </c>
    </row>
    <row r="3" spans="2:4" ht="15" customHeight="1" x14ac:dyDescent="0.25">
      <c r="B3" s="258"/>
      <c r="C3" s="258"/>
      <c r="D3" s="259"/>
    </row>
    <row r="4" spans="2:4" ht="40.5" customHeight="1" x14ac:dyDescent="0.25">
      <c r="B4" s="810" t="s">
        <v>1005</v>
      </c>
      <c r="C4" s="811"/>
      <c r="D4" s="812"/>
    </row>
    <row r="5" spans="2:4" x14ac:dyDescent="0.25">
      <c r="B5" s="817" t="s">
        <v>1006</v>
      </c>
      <c r="C5" s="818"/>
      <c r="D5" s="763" t="s">
        <v>925</v>
      </c>
    </row>
    <row r="6" spans="2:4" ht="24" customHeight="1" x14ac:dyDescent="0.25">
      <c r="B6" s="819" t="s">
        <v>1007</v>
      </c>
      <c r="C6" s="819"/>
      <c r="D6" s="260" t="s">
        <v>1008</v>
      </c>
    </row>
    <row r="7" spans="2:4" ht="36" customHeight="1" x14ac:dyDescent="0.25">
      <c r="B7" s="819" t="s">
        <v>1009</v>
      </c>
      <c r="C7" s="819"/>
      <c r="D7" s="1241" t="s">
        <v>4443</v>
      </c>
    </row>
    <row r="8" spans="2:4" ht="114" x14ac:dyDescent="0.25">
      <c r="B8" s="819" t="s">
        <v>1010</v>
      </c>
      <c r="C8" s="819"/>
      <c r="D8" s="583" t="s">
        <v>4430</v>
      </c>
    </row>
    <row r="9" spans="2:4" ht="49.5" customHeight="1" x14ac:dyDescent="0.25">
      <c r="B9" s="819" t="s">
        <v>1011</v>
      </c>
      <c r="C9" s="819"/>
      <c r="D9" s="1243" t="s">
        <v>4444</v>
      </c>
    </row>
    <row r="10" spans="2:4" ht="96" customHeight="1" x14ac:dyDescent="0.25">
      <c r="B10" s="813" t="s">
        <v>1012</v>
      </c>
      <c r="C10" s="813"/>
      <c r="D10" s="261" t="s">
        <v>1013</v>
      </c>
    </row>
    <row r="11" spans="2:4" s="262" customFormat="1" ht="33.75" customHeight="1" x14ac:dyDescent="0.2">
      <c r="B11" s="810" t="s">
        <v>1014</v>
      </c>
      <c r="C11" s="811"/>
      <c r="D11" s="812"/>
    </row>
    <row r="12" spans="2:4" x14ac:dyDescent="0.25">
      <c r="B12" s="267" t="s">
        <v>1015</v>
      </c>
      <c r="C12" s="267" t="s">
        <v>1016</v>
      </c>
      <c r="D12" s="763" t="s">
        <v>1017</v>
      </c>
    </row>
    <row r="13" spans="2:4" ht="93.75" customHeight="1" x14ac:dyDescent="0.25">
      <c r="B13" s="263">
        <v>309.09999999999997</v>
      </c>
      <c r="C13" s="260" t="s">
        <v>1018</v>
      </c>
      <c r="D13" s="260" t="s">
        <v>1019</v>
      </c>
    </row>
    <row r="14" spans="2:4" ht="36" customHeight="1" x14ac:dyDescent="0.25">
      <c r="B14" s="263">
        <v>309.2</v>
      </c>
      <c r="C14" s="260" t="s">
        <v>1020</v>
      </c>
      <c r="D14" s="260" t="s">
        <v>1021</v>
      </c>
    </row>
    <row r="15" spans="2:4" ht="36" customHeight="1" x14ac:dyDescent="0.25">
      <c r="B15" s="263">
        <v>309.29999999999995</v>
      </c>
      <c r="C15" s="260" t="s">
        <v>1022</v>
      </c>
      <c r="D15" s="260" t="s">
        <v>1023</v>
      </c>
    </row>
    <row r="16" spans="2:4" ht="36" customHeight="1" x14ac:dyDescent="0.25">
      <c r="B16" s="263">
        <v>309.39999999999998</v>
      </c>
      <c r="C16" s="260" t="s">
        <v>1024</v>
      </c>
      <c r="D16" s="1241" t="s">
        <v>4445</v>
      </c>
    </row>
    <row r="17" spans="2:4" ht="66" customHeight="1" x14ac:dyDescent="0.25">
      <c r="B17" s="582">
        <v>309.5</v>
      </c>
      <c r="C17" s="583" t="s">
        <v>1025</v>
      </c>
      <c r="D17" s="583" t="s">
        <v>4433</v>
      </c>
    </row>
    <row r="18" spans="2:4" s="268" customFormat="1" ht="36" customHeight="1" x14ac:dyDescent="0.25">
      <c r="B18" s="810" t="s">
        <v>1026</v>
      </c>
      <c r="C18" s="811"/>
      <c r="D18" s="812"/>
    </row>
    <row r="19" spans="2:4" x14ac:dyDescent="0.25">
      <c r="B19" s="267" t="s">
        <v>1015</v>
      </c>
      <c r="C19" s="267" t="s">
        <v>1016</v>
      </c>
      <c r="D19" s="763" t="s">
        <v>1017</v>
      </c>
    </row>
    <row r="20" spans="2:4" ht="71.25" x14ac:dyDescent="0.25">
      <c r="B20" s="263">
        <v>310.09999999999997</v>
      </c>
      <c r="C20" s="264" t="s">
        <v>1027</v>
      </c>
      <c r="D20" s="581" t="s">
        <v>1028</v>
      </c>
    </row>
    <row r="21" spans="2:4" ht="49.5" customHeight="1" x14ac:dyDescent="0.25">
      <c r="B21" s="263">
        <v>310.2</v>
      </c>
      <c r="C21" s="264" t="s">
        <v>1029</v>
      </c>
      <c r="D21" s="260" t="s">
        <v>1030</v>
      </c>
    </row>
    <row r="22" spans="2:4" ht="164.25" customHeight="1" x14ac:dyDescent="0.25">
      <c r="B22" s="582">
        <v>310.3</v>
      </c>
      <c r="C22" s="1242" t="s">
        <v>4431</v>
      </c>
      <c r="D22" s="583" t="s">
        <v>4432</v>
      </c>
    </row>
    <row r="23" spans="2:4" s="268" customFormat="1" ht="36" customHeight="1" x14ac:dyDescent="0.25">
      <c r="B23" s="810" t="s">
        <v>1031</v>
      </c>
      <c r="C23" s="811"/>
      <c r="D23" s="812"/>
    </row>
    <row r="24" spans="2:4" x14ac:dyDescent="0.25">
      <c r="B24" s="267" t="s">
        <v>1015</v>
      </c>
      <c r="C24" s="267" t="s">
        <v>1016</v>
      </c>
      <c r="D24" s="763" t="s">
        <v>1017</v>
      </c>
    </row>
    <row r="25" spans="2:4" ht="99.75" x14ac:dyDescent="0.25">
      <c r="B25" s="263">
        <v>311.09999999999997</v>
      </c>
      <c r="C25" s="260" t="s">
        <v>1032</v>
      </c>
      <c r="D25" s="581" t="s">
        <v>1033</v>
      </c>
    </row>
    <row r="26" spans="2:4" ht="36" customHeight="1" x14ac:dyDescent="0.25">
      <c r="B26" s="263">
        <v>311.2</v>
      </c>
      <c r="C26" s="260" t="s">
        <v>1034</v>
      </c>
      <c r="D26" s="260" t="s">
        <v>1035</v>
      </c>
    </row>
    <row r="27" spans="2:4" ht="42.75" x14ac:dyDescent="0.25">
      <c r="B27" s="263">
        <v>311.29999999999995</v>
      </c>
      <c r="C27" s="260" t="s">
        <v>1036</v>
      </c>
      <c r="D27" s="581" t="s">
        <v>1037</v>
      </c>
    </row>
    <row r="28" spans="2:4" ht="42.75" x14ac:dyDescent="0.25">
      <c r="B28" s="263">
        <v>311.39999999999998</v>
      </c>
      <c r="C28" s="260" t="s">
        <v>1038</v>
      </c>
      <c r="D28" s="581" t="s">
        <v>1039</v>
      </c>
    </row>
    <row r="29" spans="2:4" ht="85.5" x14ac:dyDescent="0.25">
      <c r="B29" s="263">
        <v>311.5</v>
      </c>
      <c r="C29" s="260" t="s">
        <v>1040</v>
      </c>
      <c r="D29" s="581" t="s">
        <v>1041</v>
      </c>
    </row>
    <row r="30" spans="2:4" ht="36" customHeight="1" x14ac:dyDescent="0.25">
      <c r="B30" s="263">
        <v>311.59999999999997</v>
      </c>
      <c r="C30" s="260" t="s">
        <v>1042</v>
      </c>
      <c r="D30" s="260" t="s">
        <v>1043</v>
      </c>
    </row>
    <row r="31" spans="2:4" ht="24" customHeight="1" x14ac:dyDescent="0.25">
      <c r="B31" s="263">
        <v>311.7</v>
      </c>
      <c r="C31" s="260" t="s">
        <v>1044</v>
      </c>
      <c r="D31" s="260" t="s">
        <v>1045</v>
      </c>
    </row>
    <row r="32" spans="2:4" ht="57" x14ac:dyDescent="0.25">
      <c r="B32" s="263">
        <v>311.79999999999995</v>
      </c>
      <c r="C32" s="260" t="s">
        <v>1046</v>
      </c>
      <c r="D32" s="581" t="s">
        <v>1047</v>
      </c>
    </row>
    <row r="33" spans="2:4" ht="57" x14ac:dyDescent="0.25">
      <c r="B33" s="263">
        <v>311.89999999999998</v>
      </c>
      <c r="C33" s="260" t="s">
        <v>1048</v>
      </c>
      <c r="D33" s="581" t="s">
        <v>1049</v>
      </c>
    </row>
    <row r="34" spans="2:4" s="268" customFormat="1" ht="36" customHeight="1" x14ac:dyDescent="0.25">
      <c r="B34" s="810" t="s">
        <v>1050</v>
      </c>
      <c r="C34" s="811"/>
      <c r="D34" s="812"/>
    </row>
    <row r="35" spans="2:4" x14ac:dyDescent="0.25">
      <c r="B35" s="267" t="s">
        <v>1015</v>
      </c>
      <c r="C35" s="267" t="s">
        <v>1016</v>
      </c>
      <c r="D35" s="763" t="s">
        <v>1017</v>
      </c>
    </row>
    <row r="36" spans="2:4" ht="108" customHeight="1" x14ac:dyDescent="0.25">
      <c r="B36" s="263">
        <v>312.09999999999997</v>
      </c>
      <c r="C36" s="260" t="s">
        <v>1051</v>
      </c>
      <c r="D36" s="581" t="s">
        <v>4434</v>
      </c>
    </row>
    <row r="37" spans="2:4" ht="75.75" customHeight="1" x14ac:dyDescent="0.25">
      <c r="B37" s="263">
        <v>312.2</v>
      </c>
      <c r="C37" s="260" t="s">
        <v>1052</v>
      </c>
      <c r="D37" s="260" t="s">
        <v>1053</v>
      </c>
    </row>
    <row r="38" spans="2:4" ht="42.75" x14ac:dyDescent="0.25">
      <c r="B38" s="263">
        <v>312.29999999999995</v>
      </c>
      <c r="C38" s="260" t="s">
        <v>1054</v>
      </c>
      <c r="D38" s="581" t="s">
        <v>1055</v>
      </c>
    </row>
    <row r="39" spans="2:4" ht="24" customHeight="1" x14ac:dyDescent="0.25">
      <c r="B39" s="263">
        <v>312.39999999999998</v>
      </c>
      <c r="C39" s="260" t="s">
        <v>1056</v>
      </c>
      <c r="D39" s="260" t="s">
        <v>1057</v>
      </c>
    </row>
    <row r="40" spans="2:4" ht="24" customHeight="1" x14ac:dyDescent="0.25">
      <c r="B40" s="263">
        <v>312.5</v>
      </c>
      <c r="C40" s="260" t="s">
        <v>1058</v>
      </c>
      <c r="D40" s="260" t="s">
        <v>1059</v>
      </c>
    </row>
    <row r="41" spans="2:4" ht="71.25" x14ac:dyDescent="0.25">
      <c r="B41" s="263">
        <v>312.59999999999997</v>
      </c>
      <c r="C41" s="260" t="s">
        <v>1060</v>
      </c>
      <c r="D41" s="581" t="s">
        <v>1061</v>
      </c>
    </row>
    <row r="42" spans="2:4" ht="36" customHeight="1" x14ac:dyDescent="0.25">
      <c r="B42" s="263">
        <v>312.7</v>
      </c>
      <c r="C42" s="260" t="s">
        <v>1062</v>
      </c>
      <c r="D42" s="260" t="s">
        <v>1063</v>
      </c>
    </row>
    <row r="43" spans="2:4" ht="49.5" customHeight="1" x14ac:dyDescent="0.25">
      <c r="B43" s="263">
        <v>312.79999999999995</v>
      </c>
      <c r="C43" s="260" t="s">
        <v>1064</v>
      </c>
      <c r="D43" s="260" t="s">
        <v>1065</v>
      </c>
    </row>
    <row r="44" spans="2:4" s="268" customFormat="1" ht="36" customHeight="1" x14ac:dyDescent="0.25">
      <c r="B44" s="810" t="s">
        <v>1066</v>
      </c>
      <c r="C44" s="811"/>
      <c r="D44" s="812"/>
    </row>
    <row r="45" spans="2:4" x14ac:dyDescent="0.25">
      <c r="B45" s="267" t="s">
        <v>1015</v>
      </c>
      <c r="C45" s="267" t="s">
        <v>1016</v>
      </c>
      <c r="D45" s="763" t="s">
        <v>1017</v>
      </c>
    </row>
    <row r="46" spans="2:4" ht="28.5" x14ac:dyDescent="0.25">
      <c r="B46" s="585">
        <v>313.09999999999997</v>
      </c>
      <c r="C46" s="583" t="s">
        <v>1067</v>
      </c>
      <c r="D46" s="583" t="s">
        <v>1068</v>
      </c>
    </row>
    <row r="47" spans="2:4" ht="57" x14ac:dyDescent="0.25">
      <c r="B47" s="585">
        <v>313.2</v>
      </c>
      <c r="C47" s="260" t="s">
        <v>1069</v>
      </c>
      <c r="D47" s="260" t="s">
        <v>1070</v>
      </c>
    </row>
    <row r="48" spans="2:4" ht="62.25" customHeight="1" x14ac:dyDescent="0.25">
      <c r="B48" s="585">
        <v>313.3</v>
      </c>
      <c r="C48" s="260" t="s">
        <v>1071</v>
      </c>
      <c r="D48" s="260" t="s">
        <v>1072</v>
      </c>
    </row>
    <row r="49" spans="2:4" ht="85.5" x14ac:dyDescent="0.25">
      <c r="B49" s="585">
        <v>313.39999999999998</v>
      </c>
      <c r="C49" s="260" t="s">
        <v>1073</v>
      </c>
      <c r="D49" s="581" t="s">
        <v>1074</v>
      </c>
    </row>
    <row r="50" spans="2:4" ht="71.25" x14ac:dyDescent="0.25">
      <c r="B50" s="585">
        <v>313.5</v>
      </c>
      <c r="C50" s="260" t="s">
        <v>1075</v>
      </c>
      <c r="D50" s="260" t="s">
        <v>1076</v>
      </c>
    </row>
    <row r="51" spans="2:4" ht="42.75" x14ac:dyDescent="0.25">
      <c r="B51" s="582">
        <v>313.60000000000002</v>
      </c>
      <c r="C51" s="583" t="s">
        <v>1077</v>
      </c>
      <c r="D51" s="583" t="s">
        <v>1078</v>
      </c>
    </row>
    <row r="52" spans="2:4" ht="28.5" x14ac:dyDescent="0.25">
      <c r="B52" s="582">
        <v>313.7</v>
      </c>
      <c r="C52" s="583" t="s">
        <v>1079</v>
      </c>
      <c r="D52" s="583" t="s">
        <v>1080</v>
      </c>
    </row>
    <row r="53" spans="2:4" s="268" customFormat="1" ht="36" customHeight="1" x14ac:dyDescent="0.25">
      <c r="B53" s="814" t="s">
        <v>1081</v>
      </c>
      <c r="C53" s="815"/>
      <c r="D53" s="816"/>
    </row>
    <row r="54" spans="2:4" x14ac:dyDescent="0.25">
      <c r="B54" s="267" t="s">
        <v>1015</v>
      </c>
      <c r="C54" s="267" t="s">
        <v>1016</v>
      </c>
      <c r="D54" s="763" t="s">
        <v>1017</v>
      </c>
    </row>
    <row r="55" spans="2:4" ht="57" x14ac:dyDescent="0.25">
      <c r="B55" s="582">
        <v>314.10000000000002</v>
      </c>
      <c r="C55" s="583" t="s">
        <v>1082</v>
      </c>
      <c r="D55" s="583" t="s">
        <v>1083</v>
      </c>
    </row>
    <row r="56" spans="2:4" ht="28.5" x14ac:dyDescent="0.25">
      <c r="B56" s="263">
        <v>314.2</v>
      </c>
      <c r="C56" s="260" t="s">
        <v>1084</v>
      </c>
      <c r="D56" s="260" t="s">
        <v>1085</v>
      </c>
    </row>
    <row r="57" spans="2:4" ht="99.75" x14ac:dyDescent="0.25">
      <c r="B57" s="263">
        <v>314.29999999999995</v>
      </c>
      <c r="C57" s="260" t="s">
        <v>1086</v>
      </c>
      <c r="D57" s="260" t="s">
        <v>1087</v>
      </c>
    </row>
    <row r="58" spans="2:4" ht="251.25" x14ac:dyDescent="0.25">
      <c r="B58" s="263" t="s">
        <v>1088</v>
      </c>
      <c r="C58" s="260" t="s">
        <v>1089</v>
      </c>
      <c r="D58" s="581" t="s">
        <v>1090</v>
      </c>
    </row>
    <row r="59" spans="2:4" ht="72.75" customHeight="1" x14ac:dyDescent="0.25">
      <c r="B59" s="263" t="s">
        <v>1091</v>
      </c>
      <c r="C59" s="260" t="s">
        <v>1092</v>
      </c>
      <c r="D59" s="260" t="s">
        <v>1093</v>
      </c>
    </row>
    <row r="60" spans="2:4" ht="91.5" customHeight="1" x14ac:dyDescent="0.25">
      <c r="B60" s="263" t="s">
        <v>1094</v>
      </c>
      <c r="C60" s="260" t="s">
        <v>1095</v>
      </c>
      <c r="D60" s="260" t="s">
        <v>1096</v>
      </c>
    </row>
    <row r="61" spans="2:4" ht="40.5" customHeight="1" x14ac:dyDescent="0.25">
      <c r="B61" s="263" t="s">
        <v>1097</v>
      </c>
      <c r="C61" s="260" t="s">
        <v>1098</v>
      </c>
      <c r="D61" s="260" t="s">
        <v>1099</v>
      </c>
    </row>
    <row r="62" spans="2:4" ht="40.5" customHeight="1" x14ac:dyDescent="0.25">
      <c r="B62" s="263" t="s">
        <v>1100</v>
      </c>
      <c r="C62" s="260" t="s">
        <v>1101</v>
      </c>
      <c r="D62" s="260" t="s">
        <v>1102</v>
      </c>
    </row>
    <row r="63" spans="2:4" ht="45.75" customHeight="1" x14ac:dyDescent="0.25">
      <c r="B63" s="263" t="s">
        <v>1103</v>
      </c>
      <c r="C63" s="260" t="s">
        <v>1104</v>
      </c>
      <c r="D63" s="260" t="s">
        <v>1105</v>
      </c>
    </row>
    <row r="64" spans="2:4" ht="36" customHeight="1" x14ac:dyDescent="0.25">
      <c r="B64" s="263" t="s">
        <v>1106</v>
      </c>
      <c r="C64" s="260" t="s">
        <v>1107</v>
      </c>
      <c r="D64" s="260" t="s">
        <v>1108</v>
      </c>
    </row>
    <row r="65" spans="2:4" ht="36" customHeight="1" x14ac:dyDescent="0.25">
      <c r="B65" s="263" t="s">
        <v>1109</v>
      </c>
      <c r="C65" s="260" t="s">
        <v>1110</v>
      </c>
      <c r="D65" s="260" t="s">
        <v>1111</v>
      </c>
    </row>
    <row r="66" spans="2:4" ht="36" customHeight="1" x14ac:dyDescent="0.25">
      <c r="B66" s="263" t="s">
        <v>1112</v>
      </c>
      <c r="C66" s="260" t="s">
        <v>1113</v>
      </c>
      <c r="D66" s="260" t="s">
        <v>1114</v>
      </c>
    </row>
    <row r="67" spans="2:4" ht="52.5" customHeight="1" x14ac:dyDescent="0.25">
      <c r="B67" s="263" t="s">
        <v>1115</v>
      </c>
      <c r="C67" s="260" t="s">
        <v>1116</v>
      </c>
      <c r="D67" s="260" t="s">
        <v>1117</v>
      </c>
    </row>
    <row r="68" spans="2:4" ht="51.75" customHeight="1" x14ac:dyDescent="0.25">
      <c r="B68" s="263">
        <v>314.89999999999998</v>
      </c>
      <c r="C68" s="260" t="s">
        <v>1118</v>
      </c>
      <c r="D68" s="260" t="s">
        <v>1119</v>
      </c>
    </row>
    <row r="69" spans="2:4" ht="36" customHeight="1" x14ac:dyDescent="0.25">
      <c r="B69" s="265" t="s">
        <v>1120</v>
      </c>
      <c r="C69" s="260" t="s">
        <v>1121</v>
      </c>
      <c r="D69" s="260" t="s">
        <v>1122</v>
      </c>
    </row>
    <row r="70" spans="2:4" ht="71.25" x14ac:dyDescent="0.25">
      <c r="B70" s="263">
        <v>314.10999999999996</v>
      </c>
      <c r="C70" s="260" t="s">
        <v>1123</v>
      </c>
      <c r="D70" s="581" t="s">
        <v>1124</v>
      </c>
    </row>
    <row r="71" spans="2:4" ht="99.75" x14ac:dyDescent="0.25">
      <c r="B71" s="263">
        <v>314.11999999999995</v>
      </c>
      <c r="C71" s="260" t="s">
        <v>1125</v>
      </c>
      <c r="D71" s="581" t="s">
        <v>1126</v>
      </c>
    </row>
    <row r="72" spans="2:4" ht="57" x14ac:dyDescent="0.25">
      <c r="B72" s="263">
        <v>314.13</v>
      </c>
      <c r="C72" s="260" t="s">
        <v>1127</v>
      </c>
      <c r="D72" s="581" t="s">
        <v>1128</v>
      </c>
    </row>
    <row r="73" spans="2:4" ht="42.75" x14ac:dyDescent="0.25">
      <c r="B73" s="263">
        <v>314.14</v>
      </c>
      <c r="C73" s="260" t="s">
        <v>1129</v>
      </c>
      <c r="D73" s="581" t="s">
        <v>1130</v>
      </c>
    </row>
    <row r="74" spans="2:4" ht="71.25" x14ac:dyDescent="0.25">
      <c r="B74" s="263">
        <v>314.14999999999998</v>
      </c>
      <c r="C74" s="260" t="s">
        <v>1131</v>
      </c>
      <c r="D74" s="581" t="s">
        <v>1132</v>
      </c>
    </row>
    <row r="75" spans="2:4" ht="38.25" customHeight="1" x14ac:dyDescent="0.25">
      <c r="B75" s="263">
        <v>314.16000000000003</v>
      </c>
      <c r="C75" s="260" t="s">
        <v>1133</v>
      </c>
      <c r="D75" s="581" t="s">
        <v>1134</v>
      </c>
    </row>
    <row r="76" spans="2:4" ht="85.5" x14ac:dyDescent="0.25">
      <c r="B76" s="263">
        <v>314.16999999999996</v>
      </c>
      <c r="C76" s="260" t="s">
        <v>1135</v>
      </c>
      <c r="D76" s="581" t="s">
        <v>1136</v>
      </c>
    </row>
    <row r="77" spans="2:4" ht="57" x14ac:dyDescent="0.25">
      <c r="B77" s="582">
        <v>314.18</v>
      </c>
      <c r="C77" s="583" t="s">
        <v>1137</v>
      </c>
      <c r="D77" s="583" t="s">
        <v>1138</v>
      </c>
    </row>
  </sheetData>
  <mergeCells count="14">
    <mergeCell ref="B53:D53"/>
    <mergeCell ref="B4:D4"/>
    <mergeCell ref="B5:C5"/>
    <mergeCell ref="B6:C6"/>
    <mergeCell ref="B7:C7"/>
    <mergeCell ref="B8:C8"/>
    <mergeCell ref="B9:C9"/>
    <mergeCell ref="B2:C2"/>
    <mergeCell ref="B18:D18"/>
    <mergeCell ref="B23:D23"/>
    <mergeCell ref="B34:D34"/>
    <mergeCell ref="B44:D44"/>
    <mergeCell ref="B10:C10"/>
    <mergeCell ref="B11:D11"/>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813B-A8C3-42FA-BE77-7DE2A41145E1}">
  <sheetPr codeName="Sheet53">
    <tabColor rgb="FFFFFF00"/>
    <pageSetUpPr fitToPage="1"/>
  </sheetPr>
  <dimension ref="B2:I5"/>
  <sheetViews>
    <sheetView zoomScale="80" zoomScaleNormal="80" zoomScaleSheetLayoutView="40" workbookViewId="0">
      <pane ySplit="3" topLeftCell="A4" activePane="bottomLeft" state="frozen"/>
      <selection activeCell="C39" sqref="C39"/>
      <selection pane="bottomLeft" activeCell="A4" sqref="A4"/>
    </sheetView>
  </sheetViews>
  <sheetFormatPr defaultColWidth="9.140625" defaultRowHeight="15" x14ac:dyDescent="0.25"/>
  <cols>
    <col min="1" max="1" width="13.42578125" style="279" customWidth="1"/>
    <col min="2" max="3" width="11.85546875" style="284" customWidth="1"/>
    <col min="4" max="4" width="39.85546875" style="280" customWidth="1"/>
    <col min="5" max="5" width="28" style="280" customWidth="1"/>
    <col min="6" max="6" width="9.140625" style="280"/>
    <col min="7" max="7" width="44.28515625" style="280" customWidth="1"/>
    <col min="8" max="8" width="40.7109375" style="280" customWidth="1"/>
    <col min="9" max="9" width="10.7109375" style="279" customWidth="1"/>
    <col min="10" max="16384" width="9.140625" style="279"/>
  </cols>
  <sheetData>
    <row r="2" spans="2:9" ht="48" customHeight="1" x14ac:dyDescent="0.25">
      <c r="B2" s="837" t="s">
        <v>3805</v>
      </c>
      <c r="C2" s="837"/>
      <c r="D2" s="837"/>
      <c r="E2" s="837"/>
      <c r="F2" s="837"/>
      <c r="G2" s="837"/>
      <c r="H2" s="837"/>
      <c r="I2" s="837"/>
    </row>
    <row r="3" spans="2:9" ht="32.25" customHeight="1" x14ac:dyDescent="0.25">
      <c r="B3" s="282" t="s">
        <v>1209</v>
      </c>
      <c r="C3" s="282" t="s">
        <v>1210</v>
      </c>
      <c r="D3" s="282" t="s">
        <v>1211</v>
      </c>
      <c r="E3" s="282" t="s">
        <v>986</v>
      </c>
      <c r="F3" s="300" t="s">
        <v>1212</v>
      </c>
      <c r="G3" s="282" t="s">
        <v>1213</v>
      </c>
      <c r="H3" s="282" t="s">
        <v>1214</v>
      </c>
      <c r="I3" s="282" t="s">
        <v>1145</v>
      </c>
    </row>
    <row r="4" spans="2:9" ht="50.1" customHeight="1" x14ac:dyDescent="0.25">
      <c r="B4" s="289" t="s">
        <v>3806</v>
      </c>
      <c r="C4" s="289" t="s">
        <v>1308</v>
      </c>
      <c r="D4" s="290" t="s">
        <v>3801</v>
      </c>
      <c r="E4" s="290" t="s">
        <v>3807</v>
      </c>
      <c r="F4" s="289" t="s">
        <v>893</v>
      </c>
      <c r="G4" s="290" t="s">
        <v>3808</v>
      </c>
      <c r="H4" s="373"/>
      <c r="I4" s="382" t="s">
        <v>888</v>
      </c>
    </row>
    <row r="5" spans="2:9" ht="113.25" customHeight="1" x14ac:dyDescent="0.25">
      <c r="B5" s="289" t="s">
        <v>3809</v>
      </c>
      <c r="C5" s="289" t="s">
        <v>1286</v>
      </c>
      <c r="D5" s="290" t="s">
        <v>3810</v>
      </c>
      <c r="E5" s="290" t="s">
        <v>3807</v>
      </c>
      <c r="F5" s="289" t="s">
        <v>893</v>
      </c>
      <c r="G5" s="290" t="s">
        <v>3811</v>
      </c>
      <c r="H5" s="373" t="s">
        <v>1254</v>
      </c>
      <c r="I5" s="382" t="s">
        <v>891</v>
      </c>
    </row>
  </sheetData>
  <mergeCells count="1">
    <mergeCell ref="B2:I2"/>
  </mergeCells>
  <conditionalFormatting sqref="I4">
    <cfRule type="cellIs" dxfId="191" priority="8" operator="equal">
      <formula>"Updated"</formula>
    </cfRule>
    <cfRule type="cellIs" dxfId="190" priority="9" operator="equal">
      <formula>"New"</formula>
    </cfRule>
  </conditionalFormatting>
  <conditionalFormatting sqref="B4:H4">
    <cfRule type="expression" dxfId="189" priority="10">
      <formula>OR($I4="New",$I4="Updated")</formula>
    </cfRule>
  </conditionalFormatting>
  <conditionalFormatting sqref="F4">
    <cfRule type="cellIs" dxfId="188" priority="6" stopIfTrue="1" operator="equal">
      <formula>"Validation"</formula>
    </cfRule>
    <cfRule type="cellIs" dxfId="187" priority="7" operator="equal">
      <formula>"Pre-populated"</formula>
    </cfRule>
  </conditionalFormatting>
  <conditionalFormatting sqref="I5">
    <cfRule type="cellIs" dxfId="186" priority="3" operator="equal">
      <formula>"Updated"</formula>
    </cfRule>
    <cfRule type="cellIs" dxfId="185" priority="4" operator="equal">
      <formula>"New"</formula>
    </cfRule>
  </conditionalFormatting>
  <conditionalFormatting sqref="B5:H5">
    <cfRule type="expression" dxfId="184" priority="5">
      <formula>OR($I5="New",$I5="Updated")</formula>
    </cfRule>
  </conditionalFormatting>
  <conditionalFormatting sqref="F5">
    <cfRule type="cellIs" dxfId="183" priority="1" stopIfTrue="1" operator="equal">
      <formula>"Validation"</formula>
    </cfRule>
    <cfRule type="cellIs" dxfId="182" priority="2" operator="equal">
      <formula>"Pre-populated"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D4FCC1E-4201-41AB-B2D8-C5761C56FAF9}">
          <x14:formula1>
            <xm:f>RS_ValueSource!$E$41:$E$43</xm:f>
          </x14:formula1>
          <xm:sqref>F4:F5</xm:sqref>
        </x14:dataValidation>
        <x14:dataValidation type="list" allowBlank="1" showInputMessage="1" showErrorMessage="1" xr:uid="{CEF7653D-0295-4A29-8453-18253C1A1C8F}">
          <x14:formula1>
            <xm:f>RS_ValueSource!$E$38:$E$40</xm:f>
          </x14:formula1>
          <xm:sqref>I4:I5</xm:sqref>
        </x14:dataValidation>
      </x14:dataValidation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5">
    <tabColor rgb="FFFFFF00"/>
    <pageSetUpPr fitToPage="1"/>
  </sheetPr>
  <dimension ref="A1:J52"/>
  <sheetViews>
    <sheetView showGridLines="0" zoomScale="85" zoomScaleNormal="85" workbookViewId="0"/>
  </sheetViews>
  <sheetFormatPr defaultRowHeight="15" x14ac:dyDescent="0.25"/>
  <cols>
    <col min="1" max="1" width="2" style="2" customWidth="1"/>
    <col min="2" max="3" width="4.28515625" style="2" customWidth="1"/>
    <col min="4" max="4" width="21.85546875" style="2" customWidth="1"/>
    <col min="5" max="5" width="33.85546875" style="2" customWidth="1"/>
    <col min="6" max="6" width="31.7109375" style="2" customWidth="1"/>
    <col min="7" max="7" width="40.42578125" style="2" customWidth="1"/>
    <col min="8" max="8" width="21" style="2" customWidth="1"/>
    <col min="9" max="9" width="46.5703125" style="2" customWidth="1"/>
    <col min="10" max="10" width="7.7109375" style="2" customWidth="1"/>
  </cols>
  <sheetData>
    <row r="1" spans="1:10" s="15" customFormat="1" ht="16.5" x14ac:dyDescent="0.3">
      <c r="A1" s="3"/>
    </row>
    <row r="2" spans="1:10" s="15" customFormat="1" ht="16.5" x14ac:dyDescent="0.3">
      <c r="A2" s="3"/>
    </row>
    <row r="3" spans="1:10" s="15" customFormat="1" ht="16.5" x14ac:dyDescent="0.3">
      <c r="A3" s="3"/>
    </row>
    <row r="4" spans="1:10" s="15" customFormat="1" ht="20.25" x14ac:dyDescent="0.35">
      <c r="A4" s="3"/>
      <c r="B4" s="170"/>
      <c r="C4" s="170"/>
      <c r="D4" s="177" t="s">
        <v>1139</v>
      </c>
      <c r="E4" s="338"/>
      <c r="F4" s="338"/>
      <c r="G4" s="338"/>
      <c r="H4" s="178"/>
      <c r="I4" s="120" t="s">
        <v>1989</v>
      </c>
      <c r="J4" s="121" t="str">
        <f>'010'!E8</f>
        <v>1234</v>
      </c>
    </row>
    <row r="5" spans="1:10" s="15" customFormat="1" ht="16.5" x14ac:dyDescent="0.3">
      <c r="A5" s="3"/>
      <c r="B5" s="172"/>
      <c r="C5" s="172"/>
      <c r="D5" s="172"/>
      <c r="E5" s="173"/>
      <c r="F5" s="173"/>
      <c r="G5" s="173"/>
    </row>
    <row r="6" spans="1:10" s="15" customFormat="1" ht="17.25" x14ac:dyDescent="0.3">
      <c r="A6" s="3"/>
      <c r="B6" s="172"/>
      <c r="C6" s="172"/>
      <c r="D6" s="802" t="s">
        <v>3812</v>
      </c>
      <c r="E6" s="338"/>
      <c r="F6" s="338"/>
      <c r="G6" s="338"/>
      <c r="H6" s="178"/>
      <c r="I6" s="178"/>
      <c r="J6" s="76"/>
    </row>
    <row r="7" spans="1:10" s="15" customFormat="1" ht="17.25" x14ac:dyDescent="0.3">
      <c r="A7" s="3"/>
      <c r="B7" s="172"/>
      <c r="C7" s="172"/>
      <c r="D7" s="312"/>
      <c r="E7" s="173"/>
      <c r="F7" s="173"/>
      <c r="G7" s="173"/>
      <c r="H7" s="174"/>
      <c r="I7" s="173"/>
      <c r="J7" s="76"/>
    </row>
    <row r="8" spans="1:10" s="15" customFormat="1" ht="17.25" x14ac:dyDescent="0.3">
      <c r="B8" s="172"/>
      <c r="C8" s="172"/>
      <c r="D8" s="179" t="s">
        <v>2793</v>
      </c>
      <c r="E8" s="180"/>
      <c r="F8" s="180"/>
      <c r="G8" s="180"/>
      <c r="H8" s="181"/>
      <c r="I8" s="180"/>
      <c r="J8" s="182"/>
    </row>
    <row r="9" spans="1:10" s="15" customFormat="1" ht="16.5" x14ac:dyDescent="0.3">
      <c r="D9" s="1211"/>
      <c r="E9" s="1211"/>
      <c r="F9" s="1211"/>
      <c r="G9" s="1211"/>
      <c r="H9" s="1211"/>
      <c r="I9" s="1211"/>
      <c r="J9" s="1212"/>
    </row>
    <row r="10" spans="1:10" s="15" customFormat="1" ht="257.25" customHeight="1" x14ac:dyDescent="0.3">
      <c r="D10" s="996" t="s">
        <v>3813</v>
      </c>
      <c r="E10" s="997"/>
      <c r="F10" s="997"/>
      <c r="G10" s="997"/>
      <c r="H10" s="997"/>
      <c r="I10" s="997"/>
      <c r="J10" s="657"/>
    </row>
    <row r="11" spans="1:10" s="15" customFormat="1" ht="16.5" x14ac:dyDescent="0.3"/>
    <row r="12" spans="1:10" s="15" customFormat="1" ht="17.25" x14ac:dyDescent="0.3">
      <c r="D12" s="183" t="s">
        <v>2795</v>
      </c>
    </row>
    <row r="14" spans="1:10" ht="60.75" customHeight="1" x14ac:dyDescent="0.25">
      <c r="A14" s="710"/>
      <c r="B14" s="710"/>
      <c r="C14" s="710"/>
      <c r="D14" s="385" t="s">
        <v>3814</v>
      </c>
      <c r="E14" s="385" t="s">
        <v>3815</v>
      </c>
      <c r="F14" s="385" t="s">
        <v>3816</v>
      </c>
      <c r="G14" s="385" t="s">
        <v>3817</v>
      </c>
      <c r="H14" s="443" t="s">
        <v>3818</v>
      </c>
      <c r="I14" s="236" t="s">
        <v>3819</v>
      </c>
      <c r="J14" s="710"/>
    </row>
    <row r="15" spans="1:10" ht="30" customHeight="1" x14ac:dyDescent="0.25">
      <c r="A15" s="710"/>
      <c r="B15" s="710"/>
      <c r="C15" s="710"/>
      <c r="D15" s="328"/>
      <c r="E15" s="788" t="s">
        <v>1286</v>
      </c>
      <c r="F15" s="788" t="s">
        <v>1287</v>
      </c>
      <c r="G15" s="788" t="s">
        <v>1308</v>
      </c>
      <c r="H15" s="788" t="s">
        <v>1309</v>
      </c>
      <c r="I15" s="788" t="s">
        <v>1310</v>
      </c>
      <c r="J15" s="710"/>
    </row>
    <row r="16" spans="1:10" ht="25.5" customHeight="1" x14ac:dyDescent="0.25">
      <c r="A16" s="710"/>
      <c r="B16" s="710"/>
      <c r="C16" s="710"/>
      <c r="D16" s="681" t="s">
        <v>3705</v>
      </c>
      <c r="E16" s="438" t="s">
        <v>1295</v>
      </c>
      <c r="F16" s="438" t="s">
        <v>1295</v>
      </c>
      <c r="G16" s="438" t="s">
        <v>1295</v>
      </c>
      <c r="H16" s="689" t="s">
        <v>3820</v>
      </c>
      <c r="I16" s="690" t="s">
        <v>3821</v>
      </c>
      <c r="J16" s="710"/>
    </row>
    <row r="17" spans="2:10" ht="25.5" customHeight="1" x14ac:dyDescent="0.25">
      <c r="B17" s="710"/>
      <c r="C17" s="710"/>
      <c r="D17" s="681" t="s">
        <v>3704</v>
      </c>
      <c r="E17" s="438" t="s">
        <v>1295</v>
      </c>
      <c r="F17" s="438" t="s">
        <v>1295</v>
      </c>
      <c r="G17" s="438" t="s">
        <v>1295</v>
      </c>
      <c r="H17" s="689" t="s">
        <v>3820</v>
      </c>
      <c r="I17" s="690" t="s">
        <v>3821</v>
      </c>
      <c r="J17" s="710"/>
    </row>
    <row r="18" spans="2:10" ht="25.5" customHeight="1" x14ac:dyDescent="0.25">
      <c r="B18" s="710"/>
      <c r="C18" s="710"/>
      <c r="D18" s="681" t="s">
        <v>3701</v>
      </c>
      <c r="E18" s="438" t="s">
        <v>1295</v>
      </c>
      <c r="F18" s="438" t="s">
        <v>1295</v>
      </c>
      <c r="G18" s="438" t="s">
        <v>1295</v>
      </c>
      <c r="H18" s="689" t="s">
        <v>3820</v>
      </c>
      <c r="I18" s="690" t="s">
        <v>3821</v>
      </c>
      <c r="J18" s="710"/>
    </row>
    <row r="19" spans="2:10" ht="25.5" customHeight="1" x14ac:dyDescent="0.25">
      <c r="B19" s="710"/>
      <c r="C19" s="710"/>
      <c r="D19" s="422" t="s">
        <v>1298</v>
      </c>
      <c r="E19" s="439" t="s">
        <v>3822</v>
      </c>
      <c r="F19" s="439" t="s">
        <v>3823</v>
      </c>
      <c r="G19" s="439" t="s">
        <v>3824</v>
      </c>
      <c r="H19" s="689" t="s">
        <v>3820</v>
      </c>
      <c r="I19" s="690" t="s">
        <v>3821</v>
      </c>
      <c r="J19" s="710"/>
    </row>
    <row r="20" spans="2:10" x14ac:dyDescent="0.25">
      <c r="B20" s="710"/>
      <c r="C20" s="710"/>
      <c r="D20" s="710"/>
      <c r="E20" s="710"/>
      <c r="F20" s="710"/>
      <c r="G20" s="710"/>
      <c r="H20" s="710"/>
      <c r="I20" s="237"/>
      <c r="J20" s="705"/>
    </row>
    <row r="21" spans="2:10" s="2" customFormat="1" ht="17.25" x14ac:dyDescent="0.3">
      <c r="B21" s="710"/>
      <c r="C21" s="710"/>
      <c r="D21" s="53" t="s">
        <v>2816</v>
      </c>
      <c r="E21" s="15"/>
      <c r="F21" s="15"/>
      <c r="G21" s="15"/>
      <c r="H21" s="15"/>
      <c r="I21" s="15"/>
      <c r="J21" s="15"/>
    </row>
    <row r="22" spans="2:10" s="2" customFormat="1" ht="16.5" x14ac:dyDescent="0.3">
      <c r="B22" s="710"/>
      <c r="C22" s="710"/>
      <c r="D22" s="15"/>
      <c r="E22" s="15"/>
      <c r="F22" s="15"/>
      <c r="G22" s="15"/>
      <c r="H22" s="15"/>
      <c r="I22" s="15"/>
      <c r="J22" s="15"/>
    </row>
    <row r="23" spans="2:10" s="2" customFormat="1" ht="99.95" customHeight="1" x14ac:dyDescent="0.25">
      <c r="B23" s="710"/>
      <c r="C23" s="710"/>
      <c r="D23" s="1009" t="s">
        <v>16</v>
      </c>
      <c r="E23" s="1010"/>
      <c r="F23" s="1010"/>
      <c r="G23" s="1010"/>
      <c r="H23" s="1010"/>
      <c r="I23" s="1010"/>
      <c r="J23" s="661"/>
    </row>
    <row r="25" spans="2:10" s="15" customFormat="1" ht="17.25" x14ac:dyDescent="0.3">
      <c r="B25" s="172"/>
      <c r="C25" s="172"/>
      <c r="D25" s="179" t="s">
        <v>2817</v>
      </c>
      <c r="E25" s="180"/>
      <c r="F25" s="180"/>
      <c r="G25" s="180"/>
      <c r="H25" s="181"/>
      <c r="I25" s="180"/>
      <c r="J25" s="182"/>
    </row>
    <row r="26" spans="2:10" s="15" customFormat="1" ht="16.5" x14ac:dyDescent="0.3"/>
    <row r="27" spans="2:10" s="15" customFormat="1" ht="102" customHeight="1" x14ac:dyDescent="0.3">
      <c r="D27" s="1213" t="s">
        <v>3825</v>
      </c>
      <c r="E27" s="1214"/>
      <c r="F27" s="1214"/>
      <c r="G27" s="1214"/>
      <c r="H27" s="1214"/>
      <c r="I27" s="1215"/>
      <c r="J27" s="691"/>
    </row>
    <row r="28" spans="2:10" s="15" customFormat="1" ht="16.5" x14ac:dyDescent="0.3"/>
    <row r="29" spans="2:10" s="15" customFormat="1" ht="17.25" x14ac:dyDescent="0.3">
      <c r="D29" s="183" t="s">
        <v>2795</v>
      </c>
    </row>
    <row r="31" spans="2:10" ht="57" x14ac:dyDescent="0.25">
      <c r="B31" s="710"/>
      <c r="C31" s="710"/>
      <c r="D31" s="385" t="s">
        <v>3826</v>
      </c>
      <c r="E31" s="385" t="s">
        <v>3815</v>
      </c>
      <c r="F31" s="385" t="s">
        <v>3816</v>
      </c>
      <c r="G31" s="385" t="s">
        <v>3817</v>
      </c>
      <c r="H31" s="443" t="s">
        <v>3827</v>
      </c>
      <c r="I31" s="385" t="s">
        <v>3819</v>
      </c>
      <c r="J31" s="710"/>
    </row>
    <row r="32" spans="2:10" x14ac:dyDescent="0.25">
      <c r="B32" s="710"/>
      <c r="C32" s="710"/>
      <c r="D32" s="328"/>
      <c r="E32" s="788" t="s">
        <v>1311</v>
      </c>
      <c r="F32" s="788" t="s">
        <v>1312</v>
      </c>
      <c r="G32" s="788" t="s">
        <v>1313</v>
      </c>
      <c r="H32" s="788" t="s">
        <v>1314</v>
      </c>
      <c r="I32" s="788" t="s">
        <v>1315</v>
      </c>
      <c r="J32" s="710"/>
    </row>
    <row r="33" spans="4:10" ht="25.5" customHeight="1" x14ac:dyDescent="0.25">
      <c r="D33" s="681" t="s">
        <v>3705</v>
      </c>
      <c r="E33" s="438" t="s">
        <v>1295</v>
      </c>
      <c r="F33" s="438" t="s">
        <v>1295</v>
      </c>
      <c r="G33" s="438" t="s">
        <v>1295</v>
      </c>
      <c r="H33" s="689" t="s">
        <v>3828</v>
      </c>
      <c r="I33" s="690" t="s">
        <v>3829</v>
      </c>
      <c r="J33" s="710"/>
    </row>
    <row r="34" spans="4:10" ht="25.5" customHeight="1" x14ac:dyDescent="0.25">
      <c r="D34" s="681" t="s">
        <v>3704</v>
      </c>
      <c r="E34" s="438" t="s">
        <v>1295</v>
      </c>
      <c r="F34" s="438" t="s">
        <v>1295</v>
      </c>
      <c r="G34" s="438" t="s">
        <v>1295</v>
      </c>
      <c r="H34" s="689" t="s">
        <v>3828</v>
      </c>
      <c r="I34" s="690" t="s">
        <v>3829</v>
      </c>
      <c r="J34" s="710"/>
    </row>
    <row r="35" spans="4:10" ht="25.5" customHeight="1" x14ac:dyDescent="0.25">
      <c r="D35" s="681" t="s">
        <v>3701</v>
      </c>
      <c r="E35" s="438" t="s">
        <v>1295</v>
      </c>
      <c r="F35" s="438" t="s">
        <v>1295</v>
      </c>
      <c r="G35" s="438" t="s">
        <v>3830</v>
      </c>
      <c r="H35" s="689" t="s">
        <v>3828</v>
      </c>
      <c r="I35" s="690" t="s">
        <v>3829</v>
      </c>
      <c r="J35" s="710"/>
    </row>
    <row r="36" spans="4:10" ht="25.5" customHeight="1" x14ac:dyDescent="0.25">
      <c r="D36" s="422" t="s">
        <v>1298</v>
      </c>
      <c r="E36" s="439" t="s">
        <v>3831</v>
      </c>
      <c r="F36" s="689" t="s">
        <v>3832</v>
      </c>
      <c r="G36" s="689" t="s">
        <v>3833</v>
      </c>
      <c r="H36" s="689" t="s">
        <v>3828</v>
      </c>
      <c r="I36" s="690" t="s">
        <v>3829</v>
      </c>
      <c r="J36" s="710"/>
    </row>
    <row r="38" spans="4:10" s="2" customFormat="1" ht="17.25" x14ac:dyDescent="0.3">
      <c r="D38" s="53" t="s">
        <v>2816</v>
      </c>
      <c r="E38" s="15"/>
      <c r="F38" s="15"/>
      <c r="G38" s="15"/>
      <c r="H38" s="15"/>
      <c r="I38" s="15"/>
      <c r="J38" s="15"/>
    </row>
    <row r="39" spans="4:10" s="2" customFormat="1" ht="16.5" x14ac:dyDescent="0.3">
      <c r="D39" s="15"/>
      <c r="E39" s="15"/>
      <c r="F39" s="15"/>
      <c r="G39" s="15"/>
      <c r="H39" s="15"/>
      <c r="I39" s="15"/>
      <c r="J39" s="15"/>
    </row>
    <row r="40" spans="4:10" s="2" customFormat="1" ht="93" customHeight="1" x14ac:dyDescent="0.25">
      <c r="D40" s="1009" t="s">
        <v>16</v>
      </c>
      <c r="E40" s="1010"/>
      <c r="F40" s="1010"/>
      <c r="G40" s="1010"/>
      <c r="H40" s="1010"/>
      <c r="I40" s="1010"/>
      <c r="J40" s="692"/>
    </row>
    <row r="42" spans="4:10" ht="17.25" x14ac:dyDescent="0.25">
      <c r="D42" s="514" t="s">
        <v>3024</v>
      </c>
      <c r="E42" s="520"/>
      <c r="F42" s="520"/>
      <c r="G42" s="520"/>
      <c r="H42" s="521"/>
      <c r="I42" s="520"/>
      <c r="J42" s="710"/>
    </row>
    <row r="43" spans="4:10" ht="16.5" x14ac:dyDescent="0.3">
      <c r="D43" s="15"/>
      <c r="E43" s="15"/>
      <c r="F43" s="15"/>
      <c r="G43" s="15"/>
      <c r="H43" s="15"/>
      <c r="I43" s="15"/>
      <c r="J43" s="710"/>
    </row>
    <row r="44" spans="4:10" ht="74.25" customHeight="1" x14ac:dyDescent="0.25">
      <c r="D44" s="1208" t="s">
        <v>3834</v>
      </c>
      <c r="E44" s="1209"/>
      <c r="F44" s="1209"/>
      <c r="G44" s="1209"/>
      <c r="H44" s="1209"/>
      <c r="I44" s="1210"/>
      <c r="J44" s="710"/>
    </row>
    <row r="45" spans="4:10" ht="16.5" x14ac:dyDescent="0.3">
      <c r="D45" s="15"/>
      <c r="E45" s="15"/>
      <c r="F45" s="15"/>
      <c r="G45" s="15"/>
      <c r="H45" s="15"/>
      <c r="I45" s="15"/>
      <c r="J45" s="710"/>
    </row>
    <row r="46" spans="4:10" ht="17.25" x14ac:dyDescent="0.3">
      <c r="D46" s="522" t="s">
        <v>2795</v>
      </c>
      <c r="E46" s="15"/>
      <c r="F46" s="15"/>
      <c r="G46" s="15"/>
      <c r="H46" s="15"/>
      <c r="I46" s="15"/>
      <c r="J46" s="710"/>
    </row>
    <row r="47" spans="4:10" x14ac:dyDescent="0.25">
      <c r="D47" s="710"/>
      <c r="E47" s="788" t="s">
        <v>1770</v>
      </c>
      <c r="F47" s="710"/>
      <c r="G47" s="710"/>
      <c r="H47" s="710"/>
      <c r="I47" s="710"/>
      <c r="J47" s="710"/>
    </row>
    <row r="48" spans="4:10" ht="48.75" customHeight="1" x14ac:dyDescent="0.25">
      <c r="D48" s="523" t="s">
        <v>3835</v>
      </c>
      <c r="E48" s="707" t="s">
        <v>3836</v>
      </c>
      <c r="F48" s="706"/>
      <c r="G48" s="710"/>
      <c r="H48" s="710"/>
      <c r="I48" s="710"/>
      <c r="J48" s="710"/>
    </row>
    <row r="49" spans="4:9" x14ac:dyDescent="0.25">
      <c r="D49" s="710"/>
      <c r="E49" s="710"/>
      <c r="F49" s="710"/>
      <c r="G49" s="710"/>
      <c r="H49" s="710"/>
      <c r="I49" s="710"/>
    </row>
    <row r="50" spans="4:9" ht="17.25" x14ac:dyDescent="0.3">
      <c r="D50" s="53" t="s">
        <v>2816</v>
      </c>
      <c r="E50" s="15"/>
      <c r="F50" s="15"/>
      <c r="G50" s="15"/>
      <c r="H50" s="15"/>
      <c r="I50" s="15"/>
    </row>
    <row r="51" spans="4:9" ht="16.5" x14ac:dyDescent="0.3">
      <c r="D51" s="15"/>
      <c r="E51" s="15"/>
      <c r="F51" s="15"/>
      <c r="G51" s="15"/>
      <c r="H51" s="15"/>
      <c r="I51" s="15"/>
    </row>
    <row r="52" spans="4:9" ht="72.75" customHeight="1" x14ac:dyDescent="0.25">
      <c r="D52" s="1009" t="s">
        <v>16</v>
      </c>
      <c r="E52" s="1010"/>
      <c r="F52" s="1010"/>
      <c r="G52" s="1010"/>
      <c r="H52" s="1010"/>
      <c r="I52" s="1141"/>
    </row>
  </sheetData>
  <sheetProtection formatColumns="0"/>
  <mergeCells count="7">
    <mergeCell ref="D44:I44"/>
    <mergeCell ref="D52:I52"/>
    <mergeCell ref="D9:J9"/>
    <mergeCell ref="D10:I10"/>
    <mergeCell ref="D23:I23"/>
    <mergeCell ref="D27:I27"/>
    <mergeCell ref="D40:I40"/>
  </mergeCells>
  <conditionalFormatting sqref="E33:G35">
    <cfRule type="expression" dxfId="181" priority="2">
      <formula>ISNUMBER(E33)</formula>
    </cfRule>
  </conditionalFormatting>
  <conditionalFormatting sqref="E16:G18">
    <cfRule type="expression" dxfId="180" priority="1">
      <formula>ISNUMBER(E16)</formula>
    </cfRule>
  </conditionalFormatting>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948E1A4-6E5A-4CE6-98B8-B916489F797B}">
          <x14:formula1>
            <xm:f>RS_ValueSource!F32:F33</xm:f>
          </x14:formula1>
          <xm:sqref>E48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D985-FC7D-452C-B811-74E85CDD19F7}">
  <sheetPr codeName="Sheet48">
    <tabColor rgb="FFFFFF00"/>
    <pageSetUpPr fitToPage="1"/>
  </sheetPr>
  <dimension ref="A2:J30"/>
  <sheetViews>
    <sheetView zoomScale="80" zoomScaleNormal="80" zoomScaleSheetLayoutView="40" workbookViewId="0">
      <pane ySplit="3" topLeftCell="A4" activePane="bottomLeft" state="frozen"/>
      <selection activeCell="A4" sqref="A4"/>
      <selection pane="bottomLeft" activeCell="A4" sqref="A4"/>
    </sheetView>
  </sheetViews>
  <sheetFormatPr defaultColWidth="9.140625" defaultRowHeight="15" x14ac:dyDescent="0.25"/>
  <cols>
    <col min="1" max="1" width="13.42578125" style="279" customWidth="1"/>
    <col min="2" max="3" width="11.85546875" style="284" customWidth="1"/>
    <col min="4" max="4" width="39.85546875" style="280" customWidth="1"/>
    <col min="5" max="5" width="28" style="280" customWidth="1"/>
    <col min="6" max="6" width="10" style="280" customWidth="1"/>
    <col min="7" max="8" width="44.28515625" style="280" customWidth="1"/>
    <col min="9" max="9" width="40.7109375" style="280" customWidth="1"/>
    <col min="10" max="10" width="10.7109375" style="279" customWidth="1"/>
    <col min="11" max="16384" width="9.140625" style="279"/>
  </cols>
  <sheetData>
    <row r="2" spans="1:10" ht="48" customHeight="1" x14ac:dyDescent="0.25">
      <c r="B2" s="837" t="s">
        <v>3837</v>
      </c>
      <c r="C2" s="837"/>
      <c r="D2" s="837"/>
      <c r="E2" s="837"/>
      <c r="F2" s="837"/>
      <c r="G2" s="837"/>
      <c r="H2" s="837"/>
      <c r="I2" s="837"/>
      <c r="J2" s="837"/>
    </row>
    <row r="3" spans="1:10" ht="32.25" customHeight="1" x14ac:dyDescent="0.25">
      <c r="B3" s="282" t="s">
        <v>1209</v>
      </c>
      <c r="C3" s="282" t="s">
        <v>1210</v>
      </c>
      <c r="D3" s="282" t="s">
        <v>1211</v>
      </c>
      <c r="E3" s="282" t="s">
        <v>986</v>
      </c>
      <c r="F3" s="300" t="s">
        <v>1212</v>
      </c>
      <c r="G3" s="282" t="s">
        <v>1213</v>
      </c>
      <c r="H3" s="642" t="s">
        <v>1375</v>
      </c>
      <c r="I3" s="282" t="s">
        <v>1214</v>
      </c>
      <c r="J3" s="282" t="s">
        <v>1145</v>
      </c>
    </row>
    <row r="4" spans="1:10" ht="50.1" customHeight="1" x14ac:dyDescent="0.25">
      <c r="B4" s="289" t="s">
        <v>3838</v>
      </c>
      <c r="C4" s="289" t="s">
        <v>3839</v>
      </c>
      <c r="D4" s="290" t="s">
        <v>3840</v>
      </c>
      <c r="E4" s="290" t="s">
        <v>3841</v>
      </c>
      <c r="F4" s="289" t="s">
        <v>895</v>
      </c>
      <c r="G4" s="290" t="s">
        <v>3842</v>
      </c>
      <c r="H4" s="290" t="s">
        <v>3843</v>
      </c>
      <c r="I4" s="372"/>
      <c r="J4" s="382" t="s">
        <v>888</v>
      </c>
    </row>
    <row r="5" spans="1:10" ht="49.5" customHeight="1" x14ac:dyDescent="0.25">
      <c r="B5" s="289" t="s">
        <v>3859</v>
      </c>
      <c r="C5" s="289" t="s">
        <v>1770</v>
      </c>
      <c r="D5" s="290" t="s">
        <v>2788</v>
      </c>
      <c r="E5" s="290" t="s">
        <v>3860</v>
      </c>
      <c r="F5" s="289" t="s">
        <v>895</v>
      </c>
      <c r="G5" s="290" t="s">
        <v>2790</v>
      </c>
      <c r="H5" s="290"/>
      <c r="I5" s="524" t="s">
        <v>3861</v>
      </c>
      <c r="J5" s="382" t="s">
        <v>890</v>
      </c>
    </row>
    <row r="6" spans="1:10" ht="60" customHeight="1" x14ac:dyDescent="0.25">
      <c r="B6" s="289" t="s">
        <v>3862</v>
      </c>
      <c r="C6" s="289" t="s">
        <v>1770</v>
      </c>
      <c r="D6" s="290" t="s">
        <v>3727</v>
      </c>
      <c r="E6" s="290" t="s">
        <v>3863</v>
      </c>
      <c r="F6" s="289" t="s">
        <v>1219</v>
      </c>
      <c r="G6" s="290" t="s">
        <v>3729</v>
      </c>
      <c r="H6" s="290"/>
      <c r="I6" s="428" t="s">
        <v>1249</v>
      </c>
      <c r="J6" s="382" t="s">
        <v>891</v>
      </c>
    </row>
    <row r="7" spans="1:10" ht="48" customHeight="1" x14ac:dyDescent="0.25">
      <c r="A7" s="749"/>
      <c r="B7" s="289" t="s">
        <v>4359</v>
      </c>
      <c r="C7" s="289" t="s">
        <v>4383</v>
      </c>
      <c r="D7" s="290" t="s">
        <v>3844</v>
      </c>
      <c r="E7" s="290" t="s">
        <v>2223</v>
      </c>
      <c r="F7" s="289" t="s">
        <v>895</v>
      </c>
      <c r="G7" s="290" t="s">
        <v>3845</v>
      </c>
      <c r="H7" s="290"/>
      <c r="I7" s="428" t="s">
        <v>1249</v>
      </c>
      <c r="J7" s="382" t="s">
        <v>891</v>
      </c>
    </row>
    <row r="8" spans="1:10" ht="48" customHeight="1" x14ac:dyDescent="0.25">
      <c r="A8" s="749"/>
      <c r="B8" s="289" t="s">
        <v>4360</v>
      </c>
      <c r="C8" s="289" t="s">
        <v>4384</v>
      </c>
      <c r="D8" s="290" t="s">
        <v>3846</v>
      </c>
      <c r="E8" s="290" t="s">
        <v>2228</v>
      </c>
      <c r="F8" s="289" t="s">
        <v>895</v>
      </c>
      <c r="G8" s="290" t="s">
        <v>3847</v>
      </c>
      <c r="H8" s="290"/>
      <c r="I8" s="428" t="s">
        <v>1249</v>
      </c>
      <c r="J8" s="382" t="s">
        <v>891</v>
      </c>
    </row>
    <row r="9" spans="1:10" ht="48" customHeight="1" x14ac:dyDescent="0.25">
      <c r="A9" s="749"/>
      <c r="B9" s="289" t="s">
        <v>4361</v>
      </c>
      <c r="C9" s="289" t="s">
        <v>4385</v>
      </c>
      <c r="D9" s="290" t="s">
        <v>3848</v>
      </c>
      <c r="E9" s="290" t="s">
        <v>2232</v>
      </c>
      <c r="F9" s="289" t="s">
        <v>895</v>
      </c>
      <c r="G9" s="290" t="s">
        <v>3849</v>
      </c>
      <c r="H9" s="290"/>
      <c r="I9" s="428" t="s">
        <v>1249</v>
      </c>
      <c r="J9" s="382" t="s">
        <v>891</v>
      </c>
    </row>
    <row r="10" spans="1:10" ht="48" customHeight="1" x14ac:dyDescent="0.25">
      <c r="A10" s="749"/>
      <c r="B10" s="289" t="s">
        <v>4362</v>
      </c>
      <c r="C10" s="289" t="s">
        <v>4386</v>
      </c>
      <c r="D10" s="290" t="s">
        <v>4406</v>
      </c>
      <c r="E10" s="290" t="s">
        <v>2182</v>
      </c>
      <c r="F10" s="289" t="s">
        <v>895</v>
      </c>
      <c r="G10" s="290" t="s">
        <v>3850</v>
      </c>
      <c r="H10" s="290"/>
      <c r="I10" s="428" t="s">
        <v>1249</v>
      </c>
      <c r="J10" s="382" t="s">
        <v>891</v>
      </c>
    </row>
    <row r="11" spans="1:10" ht="48" customHeight="1" x14ac:dyDescent="0.25">
      <c r="A11" s="749"/>
      <c r="B11" s="289" t="s">
        <v>4363</v>
      </c>
      <c r="C11" s="289" t="s">
        <v>4387</v>
      </c>
      <c r="D11" s="290" t="s">
        <v>3851</v>
      </c>
      <c r="E11" s="290" t="s">
        <v>2191</v>
      </c>
      <c r="F11" s="289" t="s">
        <v>895</v>
      </c>
      <c r="G11" s="290" t="s">
        <v>3852</v>
      </c>
      <c r="H11" s="290"/>
      <c r="I11" s="428" t="s">
        <v>1249</v>
      </c>
      <c r="J11" s="382" t="s">
        <v>891</v>
      </c>
    </row>
    <row r="12" spans="1:10" ht="48" customHeight="1" x14ac:dyDescent="0.25">
      <c r="A12" s="749"/>
      <c r="B12" s="289" t="s">
        <v>4364</v>
      </c>
      <c r="C12" s="289" t="s">
        <v>4388</v>
      </c>
      <c r="D12" s="290" t="s">
        <v>3853</v>
      </c>
      <c r="E12" s="290" t="s">
        <v>3854</v>
      </c>
      <c r="F12" s="289" t="s">
        <v>895</v>
      </c>
      <c r="G12" s="290" t="s">
        <v>3855</v>
      </c>
      <c r="H12" s="290"/>
      <c r="I12" s="428" t="s">
        <v>1249</v>
      </c>
      <c r="J12" s="382" t="s">
        <v>891</v>
      </c>
    </row>
    <row r="13" spans="1:10" ht="48" customHeight="1" x14ac:dyDescent="0.25">
      <c r="A13" s="749"/>
      <c r="B13" s="289" t="s">
        <v>4365</v>
      </c>
      <c r="C13" s="289" t="s">
        <v>3839</v>
      </c>
      <c r="D13" s="290" t="s">
        <v>3856</v>
      </c>
      <c r="E13" s="290" t="s">
        <v>2236</v>
      </c>
      <c r="F13" s="289" t="s">
        <v>895</v>
      </c>
      <c r="G13" s="290" t="s">
        <v>3857</v>
      </c>
      <c r="H13" s="290"/>
      <c r="I13" s="428" t="s">
        <v>1249</v>
      </c>
      <c r="J13" s="382" t="s">
        <v>891</v>
      </c>
    </row>
    <row r="14" spans="1:10" ht="48" customHeight="1" x14ac:dyDescent="0.25">
      <c r="A14" s="749"/>
      <c r="B14" s="289" t="s">
        <v>4366</v>
      </c>
      <c r="C14" s="289" t="s">
        <v>4389</v>
      </c>
      <c r="D14" s="290" t="s">
        <v>4407</v>
      </c>
      <c r="E14" s="290" t="s">
        <v>2240</v>
      </c>
      <c r="F14" s="289" t="s">
        <v>895</v>
      </c>
      <c r="G14" s="290" t="s">
        <v>3858</v>
      </c>
      <c r="H14" s="290"/>
      <c r="I14" s="428" t="s">
        <v>1249</v>
      </c>
      <c r="J14" s="382" t="s">
        <v>891</v>
      </c>
    </row>
    <row r="15" spans="1:10" ht="48" customHeight="1" x14ac:dyDescent="0.25">
      <c r="A15" s="749"/>
      <c r="B15" s="289" t="s">
        <v>4367</v>
      </c>
      <c r="C15" s="289" t="s">
        <v>4390</v>
      </c>
      <c r="D15" s="290" t="s">
        <v>3844</v>
      </c>
      <c r="E15" s="290" t="s">
        <v>2223</v>
      </c>
      <c r="F15" s="289" t="s">
        <v>895</v>
      </c>
      <c r="G15" s="290" t="s">
        <v>3845</v>
      </c>
      <c r="H15" s="290"/>
      <c r="I15" s="428" t="s">
        <v>1249</v>
      </c>
      <c r="J15" s="382" t="s">
        <v>891</v>
      </c>
    </row>
    <row r="16" spans="1:10" ht="48" customHeight="1" x14ac:dyDescent="0.25">
      <c r="A16" s="749"/>
      <c r="B16" s="289" t="s">
        <v>4368</v>
      </c>
      <c r="C16" s="289" t="s">
        <v>4391</v>
      </c>
      <c r="D16" s="290" t="s">
        <v>3846</v>
      </c>
      <c r="E16" s="290" t="s">
        <v>2228</v>
      </c>
      <c r="F16" s="289" t="s">
        <v>895</v>
      </c>
      <c r="G16" s="290" t="s">
        <v>3847</v>
      </c>
      <c r="H16" s="290"/>
      <c r="I16" s="428" t="s">
        <v>1249</v>
      </c>
      <c r="J16" s="382" t="s">
        <v>891</v>
      </c>
    </row>
    <row r="17" spans="1:10" ht="48" customHeight="1" x14ac:dyDescent="0.25">
      <c r="A17" s="749"/>
      <c r="B17" s="289" t="s">
        <v>4369</v>
      </c>
      <c r="C17" s="289" t="s">
        <v>4392</v>
      </c>
      <c r="D17" s="290" t="s">
        <v>3848</v>
      </c>
      <c r="E17" s="290" t="s">
        <v>2232</v>
      </c>
      <c r="F17" s="289" t="s">
        <v>895</v>
      </c>
      <c r="G17" s="290" t="s">
        <v>3849</v>
      </c>
      <c r="H17" s="290"/>
      <c r="I17" s="428" t="s">
        <v>1249</v>
      </c>
      <c r="J17" s="382" t="s">
        <v>891</v>
      </c>
    </row>
    <row r="18" spans="1:10" ht="48" customHeight="1" x14ac:dyDescent="0.25">
      <c r="A18" s="749"/>
      <c r="B18" s="289" t="s">
        <v>4370</v>
      </c>
      <c r="C18" s="289" t="s">
        <v>4393</v>
      </c>
      <c r="D18" s="290" t="s">
        <v>4406</v>
      </c>
      <c r="E18" s="290" t="s">
        <v>2182</v>
      </c>
      <c r="F18" s="289" t="s">
        <v>895</v>
      </c>
      <c r="G18" s="290" t="s">
        <v>3850</v>
      </c>
      <c r="H18" s="290"/>
      <c r="I18" s="428" t="s">
        <v>1249</v>
      </c>
      <c r="J18" s="382" t="s">
        <v>891</v>
      </c>
    </row>
    <row r="19" spans="1:10" ht="48" customHeight="1" x14ac:dyDescent="0.25">
      <c r="A19" s="749"/>
      <c r="B19" s="289" t="s">
        <v>4371</v>
      </c>
      <c r="C19" s="289" t="s">
        <v>4394</v>
      </c>
      <c r="D19" s="290" t="s">
        <v>3851</v>
      </c>
      <c r="E19" s="290" t="s">
        <v>2191</v>
      </c>
      <c r="F19" s="289" t="s">
        <v>895</v>
      </c>
      <c r="G19" s="290" t="s">
        <v>3852</v>
      </c>
      <c r="H19" s="290"/>
      <c r="I19" s="428" t="s">
        <v>1249</v>
      </c>
      <c r="J19" s="382" t="s">
        <v>891</v>
      </c>
    </row>
    <row r="20" spans="1:10" ht="48" customHeight="1" x14ac:dyDescent="0.25">
      <c r="A20" s="749"/>
      <c r="B20" s="289" t="s">
        <v>4372</v>
      </c>
      <c r="C20" s="289" t="s">
        <v>4395</v>
      </c>
      <c r="D20" s="290" t="s">
        <v>3853</v>
      </c>
      <c r="E20" s="290" t="s">
        <v>3854</v>
      </c>
      <c r="F20" s="289" t="s">
        <v>895</v>
      </c>
      <c r="G20" s="290" t="s">
        <v>3855</v>
      </c>
      <c r="H20" s="290"/>
      <c r="I20" s="428" t="s">
        <v>1249</v>
      </c>
      <c r="J20" s="382" t="s">
        <v>891</v>
      </c>
    </row>
    <row r="21" spans="1:10" ht="48" customHeight="1" x14ac:dyDescent="0.25">
      <c r="A21" s="749"/>
      <c r="B21" s="289" t="s">
        <v>4373</v>
      </c>
      <c r="C21" s="289" t="s">
        <v>4396</v>
      </c>
      <c r="D21" s="290" t="s">
        <v>3856</v>
      </c>
      <c r="E21" s="290" t="s">
        <v>2236</v>
      </c>
      <c r="F21" s="289" t="s">
        <v>895</v>
      </c>
      <c r="G21" s="290" t="s">
        <v>3857</v>
      </c>
      <c r="H21" s="290"/>
      <c r="I21" s="428" t="s">
        <v>1249</v>
      </c>
      <c r="J21" s="382" t="s">
        <v>891</v>
      </c>
    </row>
    <row r="22" spans="1:10" ht="48" customHeight="1" x14ac:dyDescent="0.25">
      <c r="A22" s="749"/>
      <c r="B22" s="289" t="s">
        <v>4374</v>
      </c>
      <c r="C22" s="289" t="s">
        <v>4397</v>
      </c>
      <c r="D22" s="290" t="s">
        <v>4407</v>
      </c>
      <c r="E22" s="290" t="s">
        <v>2240</v>
      </c>
      <c r="F22" s="289" t="s">
        <v>895</v>
      </c>
      <c r="G22" s="290" t="s">
        <v>3858</v>
      </c>
      <c r="H22" s="290"/>
      <c r="I22" s="428" t="s">
        <v>1249</v>
      </c>
      <c r="J22" s="382" t="s">
        <v>891</v>
      </c>
    </row>
    <row r="23" spans="1:10" ht="48" customHeight="1" x14ac:dyDescent="0.25">
      <c r="A23" s="749"/>
      <c r="B23" s="289" t="s">
        <v>4375</v>
      </c>
      <c r="C23" s="289" t="s">
        <v>4398</v>
      </c>
      <c r="D23" s="290" t="s">
        <v>3844</v>
      </c>
      <c r="E23" s="290" t="s">
        <v>2223</v>
      </c>
      <c r="F23" s="289" t="s">
        <v>895</v>
      </c>
      <c r="G23" s="290" t="s">
        <v>3845</v>
      </c>
      <c r="H23" s="290"/>
      <c r="I23" s="428" t="s">
        <v>1249</v>
      </c>
      <c r="J23" s="382" t="s">
        <v>891</v>
      </c>
    </row>
    <row r="24" spans="1:10" ht="48" customHeight="1" x14ac:dyDescent="0.25">
      <c r="A24" s="749"/>
      <c r="B24" s="289" t="s">
        <v>4376</v>
      </c>
      <c r="C24" s="289" t="s">
        <v>4399</v>
      </c>
      <c r="D24" s="290" t="s">
        <v>3846</v>
      </c>
      <c r="E24" s="290" t="s">
        <v>2228</v>
      </c>
      <c r="F24" s="289" t="s">
        <v>895</v>
      </c>
      <c r="G24" s="290" t="s">
        <v>3847</v>
      </c>
      <c r="H24" s="290"/>
      <c r="I24" s="428" t="s">
        <v>1249</v>
      </c>
      <c r="J24" s="382" t="s">
        <v>891</v>
      </c>
    </row>
    <row r="25" spans="1:10" ht="48" customHeight="1" x14ac:dyDescent="0.25">
      <c r="A25" s="749"/>
      <c r="B25" s="289" t="s">
        <v>4377</v>
      </c>
      <c r="C25" s="289" t="s">
        <v>4400</v>
      </c>
      <c r="D25" s="290" t="s">
        <v>3848</v>
      </c>
      <c r="E25" s="290" t="s">
        <v>2232</v>
      </c>
      <c r="F25" s="289" t="s">
        <v>895</v>
      </c>
      <c r="G25" s="290" t="s">
        <v>3849</v>
      </c>
      <c r="H25" s="290"/>
      <c r="I25" s="428" t="s">
        <v>1249</v>
      </c>
      <c r="J25" s="382" t="s">
        <v>891</v>
      </c>
    </row>
    <row r="26" spans="1:10" ht="48" customHeight="1" x14ac:dyDescent="0.25">
      <c r="A26" s="749"/>
      <c r="B26" s="289" t="s">
        <v>4378</v>
      </c>
      <c r="C26" s="289" t="s">
        <v>4401</v>
      </c>
      <c r="D26" s="290" t="s">
        <v>4406</v>
      </c>
      <c r="E26" s="290" t="s">
        <v>2182</v>
      </c>
      <c r="F26" s="289" t="s">
        <v>895</v>
      </c>
      <c r="G26" s="290" t="s">
        <v>3850</v>
      </c>
      <c r="H26" s="290"/>
      <c r="I26" s="428" t="s">
        <v>1249</v>
      </c>
      <c r="J26" s="382" t="s">
        <v>891</v>
      </c>
    </row>
    <row r="27" spans="1:10" ht="48" customHeight="1" x14ac:dyDescent="0.25">
      <c r="A27" s="749"/>
      <c r="B27" s="289" t="s">
        <v>4379</v>
      </c>
      <c r="C27" s="289" t="s">
        <v>4402</v>
      </c>
      <c r="D27" s="290" t="s">
        <v>3851</v>
      </c>
      <c r="E27" s="290" t="s">
        <v>2191</v>
      </c>
      <c r="F27" s="289" t="s">
        <v>895</v>
      </c>
      <c r="G27" s="290" t="s">
        <v>3852</v>
      </c>
      <c r="H27" s="290"/>
      <c r="I27" s="428" t="s">
        <v>1249</v>
      </c>
      <c r="J27" s="382" t="s">
        <v>891</v>
      </c>
    </row>
    <row r="28" spans="1:10" ht="48" customHeight="1" x14ac:dyDescent="0.25">
      <c r="A28" s="749"/>
      <c r="B28" s="289" t="s">
        <v>4380</v>
      </c>
      <c r="C28" s="289" t="s">
        <v>4403</v>
      </c>
      <c r="D28" s="290" t="s">
        <v>3853</v>
      </c>
      <c r="E28" s="290" t="s">
        <v>3854</v>
      </c>
      <c r="F28" s="289" t="s">
        <v>895</v>
      </c>
      <c r="G28" s="290" t="s">
        <v>3855</v>
      </c>
      <c r="H28" s="290"/>
      <c r="I28" s="428" t="s">
        <v>1249</v>
      </c>
      <c r="J28" s="382" t="s">
        <v>891</v>
      </c>
    </row>
    <row r="29" spans="1:10" ht="48" customHeight="1" x14ac:dyDescent="0.25">
      <c r="A29" s="749"/>
      <c r="B29" s="289" t="s">
        <v>4381</v>
      </c>
      <c r="C29" s="289" t="s">
        <v>4404</v>
      </c>
      <c r="D29" s="290" t="s">
        <v>3856</v>
      </c>
      <c r="E29" s="290" t="s">
        <v>2236</v>
      </c>
      <c r="F29" s="289" t="s">
        <v>895</v>
      </c>
      <c r="G29" s="290" t="s">
        <v>3857</v>
      </c>
      <c r="H29" s="290"/>
      <c r="I29" s="428" t="s">
        <v>1249</v>
      </c>
      <c r="J29" s="382" t="s">
        <v>891</v>
      </c>
    </row>
    <row r="30" spans="1:10" ht="48" customHeight="1" x14ac:dyDescent="0.25">
      <c r="A30" s="749"/>
      <c r="B30" s="289" t="s">
        <v>4382</v>
      </c>
      <c r="C30" s="289" t="s">
        <v>4405</v>
      </c>
      <c r="D30" s="290" t="s">
        <v>4407</v>
      </c>
      <c r="E30" s="290" t="s">
        <v>2240</v>
      </c>
      <c r="F30" s="289" t="s">
        <v>895</v>
      </c>
      <c r="G30" s="290" t="s">
        <v>3858</v>
      </c>
      <c r="H30" s="290"/>
      <c r="I30" s="428" t="s">
        <v>1249</v>
      </c>
      <c r="J30" s="382" t="s">
        <v>891</v>
      </c>
    </row>
  </sheetData>
  <mergeCells count="1">
    <mergeCell ref="B2:J2"/>
  </mergeCells>
  <phoneticPr fontId="95" type="noConversion"/>
  <conditionalFormatting sqref="J4:J5">
    <cfRule type="cellIs" dxfId="179" priority="241" operator="equal">
      <formula>"Updated"</formula>
    </cfRule>
    <cfRule type="cellIs" dxfId="178" priority="242" operator="equal">
      <formula>"New"</formula>
    </cfRule>
  </conditionalFormatting>
  <conditionalFormatting sqref="B4:G4 I4 B5:I5">
    <cfRule type="expression" dxfId="177" priority="243">
      <formula>OR($J4="New",$J4="Updated")</formula>
    </cfRule>
  </conditionalFormatting>
  <conditionalFormatting sqref="F4:F5">
    <cfRule type="cellIs" dxfId="176" priority="239" stopIfTrue="1" operator="equal">
      <formula>"Validation"</formula>
    </cfRule>
    <cfRule type="cellIs" dxfId="175" priority="240" operator="equal">
      <formula>"Pre-populated"</formula>
    </cfRule>
  </conditionalFormatting>
  <conditionalFormatting sqref="C5:I5">
    <cfRule type="expression" dxfId="174" priority="226">
      <formula>OR($J5="New",$J5="Updated")</formula>
    </cfRule>
  </conditionalFormatting>
  <conditionalFormatting sqref="F5">
    <cfRule type="cellIs" dxfId="173" priority="222" stopIfTrue="1" operator="equal">
      <formula>"Validation"</formula>
    </cfRule>
    <cfRule type="cellIs" dxfId="172" priority="223" operator="equal">
      <formula>"Pre-populated"</formula>
    </cfRule>
  </conditionalFormatting>
  <conditionalFormatting sqref="J5">
    <cfRule type="cellIs" dxfId="171" priority="224" operator="equal">
      <formula>"Updated"</formula>
    </cfRule>
    <cfRule type="cellIs" dxfId="170" priority="225" operator="equal">
      <formula>"New"</formula>
    </cfRule>
  </conditionalFormatting>
  <conditionalFormatting sqref="H3">
    <cfRule type="expression" dxfId="169" priority="174">
      <formula>OR($J3="New",$J3="Updated")</formula>
    </cfRule>
  </conditionalFormatting>
  <conditionalFormatting sqref="H4">
    <cfRule type="expression" dxfId="168" priority="173">
      <formula>OR($J4="New",$J4="Updated")</formula>
    </cfRule>
  </conditionalFormatting>
  <conditionalFormatting sqref="B6:H6">
    <cfRule type="expression" dxfId="167" priority="172">
      <formula>OR($J6="New",$J6="Updated")</formula>
    </cfRule>
  </conditionalFormatting>
  <conditionalFormatting sqref="F6">
    <cfRule type="cellIs" dxfId="166" priority="168" stopIfTrue="1" operator="equal">
      <formula>"Validation"</formula>
    </cfRule>
    <cfRule type="cellIs" dxfId="165" priority="169" operator="equal">
      <formula>"Pre-populated"</formula>
    </cfRule>
  </conditionalFormatting>
  <conditionalFormatting sqref="C6:H6">
    <cfRule type="expression" dxfId="164" priority="167">
      <formula>OR($J6="New",$J6="Updated")</formula>
    </cfRule>
  </conditionalFormatting>
  <conditionalFormatting sqref="F6">
    <cfRule type="cellIs" dxfId="163" priority="163" stopIfTrue="1" operator="equal">
      <formula>"Validation"</formula>
    </cfRule>
    <cfRule type="cellIs" dxfId="162" priority="164" operator="equal">
      <formula>"Pre-populated"</formula>
    </cfRule>
  </conditionalFormatting>
  <conditionalFormatting sqref="I6">
    <cfRule type="expression" dxfId="161" priority="162">
      <formula>OR($J6="New",$J6="Updated")</formula>
    </cfRule>
  </conditionalFormatting>
  <conditionalFormatting sqref="J6">
    <cfRule type="cellIs" dxfId="160" priority="160" operator="equal">
      <formula>"Updated"</formula>
    </cfRule>
    <cfRule type="cellIs" dxfId="159" priority="161" operator="equal">
      <formula>"New"</formula>
    </cfRule>
  </conditionalFormatting>
  <conditionalFormatting sqref="E7:E14 F11:H14 G7:H10">
    <cfRule type="expression" dxfId="158" priority="159">
      <formula>OR($J7="New",$J7="Updated")</formula>
    </cfRule>
  </conditionalFormatting>
  <conditionalFormatting sqref="J7">
    <cfRule type="cellIs" dxfId="157" priority="156" operator="equal">
      <formula>"Updated"</formula>
    </cfRule>
    <cfRule type="cellIs" dxfId="156" priority="157" operator="equal">
      <formula>"New"</formula>
    </cfRule>
  </conditionalFormatting>
  <conditionalFormatting sqref="B7:H7 B8:B30">
    <cfRule type="expression" dxfId="155" priority="158">
      <formula>OR($J7="New",$J7="Updated")</formula>
    </cfRule>
  </conditionalFormatting>
  <conditionalFormatting sqref="F7">
    <cfRule type="cellIs" dxfId="154" priority="154" stopIfTrue="1" operator="equal">
      <formula>"Validation"</formula>
    </cfRule>
    <cfRule type="cellIs" dxfId="153" priority="155" operator="equal">
      <formula>"Pre-populated"</formula>
    </cfRule>
  </conditionalFormatting>
  <conditionalFormatting sqref="I7">
    <cfRule type="expression" dxfId="152" priority="153">
      <formula>OR($J7="New",$J7="Updated")</formula>
    </cfRule>
  </conditionalFormatting>
  <conditionalFormatting sqref="J8">
    <cfRule type="cellIs" dxfId="151" priority="150" operator="equal">
      <formula>"Updated"</formula>
    </cfRule>
    <cfRule type="cellIs" dxfId="150" priority="151" operator="equal">
      <formula>"New"</formula>
    </cfRule>
  </conditionalFormatting>
  <conditionalFormatting sqref="C8:H8 H9:H14">
    <cfRule type="expression" dxfId="149" priority="152">
      <formula>OR($J8="New",$J8="Updated")</formula>
    </cfRule>
  </conditionalFormatting>
  <conditionalFormatting sqref="F8">
    <cfRule type="cellIs" dxfId="148" priority="148" stopIfTrue="1" operator="equal">
      <formula>"Validation"</formula>
    </cfRule>
    <cfRule type="cellIs" dxfId="147" priority="149" operator="equal">
      <formula>"Pre-populated"</formula>
    </cfRule>
  </conditionalFormatting>
  <conditionalFormatting sqref="I8">
    <cfRule type="expression" dxfId="146" priority="147">
      <formula>OR($J8="New",$J8="Updated")</formula>
    </cfRule>
  </conditionalFormatting>
  <conditionalFormatting sqref="J9">
    <cfRule type="cellIs" dxfId="145" priority="144" operator="equal">
      <formula>"Updated"</formula>
    </cfRule>
    <cfRule type="cellIs" dxfId="144" priority="145" operator="equal">
      <formula>"New"</formula>
    </cfRule>
  </conditionalFormatting>
  <conditionalFormatting sqref="C9:H9">
    <cfRule type="expression" dxfId="143" priority="146">
      <formula>OR($J9="New",$J9="Updated")</formula>
    </cfRule>
  </conditionalFormatting>
  <conditionalFormatting sqref="F9">
    <cfRule type="cellIs" dxfId="142" priority="142" stopIfTrue="1" operator="equal">
      <formula>"Validation"</formula>
    </cfRule>
    <cfRule type="cellIs" dxfId="141" priority="143" operator="equal">
      <formula>"Pre-populated"</formula>
    </cfRule>
  </conditionalFormatting>
  <conditionalFormatting sqref="I9">
    <cfRule type="expression" dxfId="140" priority="141">
      <formula>OR($J9="New",$J9="Updated")</formula>
    </cfRule>
  </conditionalFormatting>
  <conditionalFormatting sqref="J10">
    <cfRule type="cellIs" dxfId="139" priority="138" operator="equal">
      <formula>"Updated"</formula>
    </cfRule>
    <cfRule type="cellIs" dxfId="138" priority="139" operator="equal">
      <formula>"New"</formula>
    </cfRule>
  </conditionalFormatting>
  <conditionalFormatting sqref="C10:H10">
    <cfRule type="expression" dxfId="137" priority="140">
      <formula>OR($J10="New",$J10="Updated")</formula>
    </cfRule>
  </conditionalFormatting>
  <conditionalFormatting sqref="F10">
    <cfRule type="cellIs" dxfId="136" priority="136" stopIfTrue="1" operator="equal">
      <formula>"Validation"</formula>
    </cfRule>
    <cfRule type="cellIs" dxfId="135" priority="137" operator="equal">
      <formula>"Pre-populated"</formula>
    </cfRule>
  </conditionalFormatting>
  <conditionalFormatting sqref="I10">
    <cfRule type="expression" dxfId="134" priority="135">
      <formula>OR($J10="New",$J10="Updated")</formula>
    </cfRule>
  </conditionalFormatting>
  <conditionalFormatting sqref="J11">
    <cfRule type="cellIs" dxfId="133" priority="132" operator="equal">
      <formula>"Updated"</formula>
    </cfRule>
    <cfRule type="cellIs" dxfId="132" priority="133" operator="equal">
      <formula>"New"</formula>
    </cfRule>
  </conditionalFormatting>
  <conditionalFormatting sqref="C11">
    <cfRule type="expression" dxfId="131" priority="134">
      <formula>OR($J11="New",$J11="Updated")</formula>
    </cfRule>
  </conditionalFormatting>
  <conditionalFormatting sqref="F11">
    <cfRule type="cellIs" dxfId="130" priority="130" stopIfTrue="1" operator="equal">
      <formula>"Validation"</formula>
    </cfRule>
    <cfRule type="cellIs" dxfId="129" priority="131" operator="equal">
      <formula>"Pre-populated"</formula>
    </cfRule>
  </conditionalFormatting>
  <conditionalFormatting sqref="I11">
    <cfRule type="expression" dxfId="128" priority="129">
      <formula>OR($J11="New",$J11="Updated")</formula>
    </cfRule>
  </conditionalFormatting>
  <conditionalFormatting sqref="J12">
    <cfRule type="cellIs" dxfId="127" priority="126" operator="equal">
      <formula>"Updated"</formula>
    </cfRule>
    <cfRule type="cellIs" dxfId="126" priority="127" operator="equal">
      <formula>"New"</formula>
    </cfRule>
  </conditionalFormatting>
  <conditionalFormatting sqref="C12">
    <cfRule type="expression" dxfId="125" priority="128">
      <formula>OR($J12="New",$J12="Updated")</formula>
    </cfRule>
  </conditionalFormatting>
  <conditionalFormatting sqref="F12">
    <cfRule type="cellIs" dxfId="124" priority="124" stopIfTrue="1" operator="equal">
      <formula>"Validation"</formula>
    </cfRule>
    <cfRule type="cellIs" dxfId="123" priority="125" operator="equal">
      <formula>"Pre-populated"</formula>
    </cfRule>
  </conditionalFormatting>
  <conditionalFormatting sqref="I12">
    <cfRule type="expression" dxfId="122" priority="123">
      <formula>OR($J12="New",$J12="Updated")</formula>
    </cfRule>
  </conditionalFormatting>
  <conditionalFormatting sqref="J13">
    <cfRule type="cellIs" dxfId="121" priority="120" operator="equal">
      <formula>"Updated"</formula>
    </cfRule>
    <cfRule type="cellIs" dxfId="120" priority="121" operator="equal">
      <formula>"New"</formula>
    </cfRule>
  </conditionalFormatting>
  <conditionalFormatting sqref="C13">
    <cfRule type="expression" dxfId="119" priority="122">
      <formula>OR($J13="New",$J13="Updated")</formula>
    </cfRule>
  </conditionalFormatting>
  <conditionalFormatting sqref="F13">
    <cfRule type="cellIs" dxfId="118" priority="118" stopIfTrue="1" operator="equal">
      <formula>"Validation"</formula>
    </cfRule>
    <cfRule type="cellIs" dxfId="117" priority="119" operator="equal">
      <formula>"Pre-populated"</formula>
    </cfRule>
  </conditionalFormatting>
  <conditionalFormatting sqref="I13">
    <cfRule type="expression" dxfId="116" priority="117">
      <formula>OR($J13="New",$J13="Updated")</formula>
    </cfRule>
  </conditionalFormatting>
  <conditionalFormatting sqref="J14">
    <cfRule type="cellIs" dxfId="115" priority="114" operator="equal">
      <formula>"Updated"</formula>
    </cfRule>
    <cfRule type="cellIs" dxfId="114" priority="115" operator="equal">
      <formula>"New"</formula>
    </cfRule>
  </conditionalFormatting>
  <conditionalFormatting sqref="C14">
    <cfRule type="expression" dxfId="113" priority="116">
      <formula>OR($J14="New",$J14="Updated")</formula>
    </cfRule>
  </conditionalFormatting>
  <conditionalFormatting sqref="F14">
    <cfRule type="cellIs" dxfId="112" priority="112" stopIfTrue="1" operator="equal">
      <formula>"Validation"</formula>
    </cfRule>
    <cfRule type="cellIs" dxfId="111" priority="113" operator="equal">
      <formula>"Pre-populated"</formula>
    </cfRule>
  </conditionalFormatting>
  <conditionalFormatting sqref="I14">
    <cfRule type="expression" dxfId="110" priority="111">
      <formula>OR($J14="New",$J14="Updated")</formula>
    </cfRule>
  </conditionalFormatting>
  <conditionalFormatting sqref="D11">
    <cfRule type="expression" dxfId="109" priority="110">
      <formula>OR($J11="New",$J11="Updated")</formula>
    </cfRule>
  </conditionalFormatting>
  <conditionalFormatting sqref="D12">
    <cfRule type="expression" dxfId="108" priority="109">
      <formula>OR($J12="New",$J12="Updated")</formula>
    </cfRule>
  </conditionalFormatting>
  <conditionalFormatting sqref="D13">
    <cfRule type="expression" dxfId="107" priority="108">
      <formula>OR($J13="New",$J13="Updated")</formula>
    </cfRule>
  </conditionalFormatting>
  <conditionalFormatting sqref="D14">
    <cfRule type="expression" dxfId="106" priority="107">
      <formula>OR($J14="New",$J14="Updated")</formula>
    </cfRule>
  </conditionalFormatting>
  <conditionalFormatting sqref="E15:E22 F19:H22 G15:H18">
    <cfRule type="expression" dxfId="105" priority="106">
      <formula>OR($J15="New",$J15="Updated")</formula>
    </cfRule>
  </conditionalFormatting>
  <conditionalFormatting sqref="J15">
    <cfRule type="cellIs" dxfId="104" priority="103" operator="equal">
      <formula>"Updated"</formula>
    </cfRule>
    <cfRule type="cellIs" dxfId="103" priority="104" operator="equal">
      <formula>"New"</formula>
    </cfRule>
  </conditionalFormatting>
  <conditionalFormatting sqref="C15:H15">
    <cfRule type="expression" dxfId="102" priority="105">
      <formula>OR($J15="New",$J15="Updated")</formula>
    </cfRule>
  </conditionalFormatting>
  <conditionalFormatting sqref="F15">
    <cfRule type="cellIs" dxfId="101" priority="101" stopIfTrue="1" operator="equal">
      <formula>"Validation"</formula>
    </cfRule>
    <cfRule type="cellIs" dxfId="100" priority="102" operator="equal">
      <formula>"Pre-populated"</formula>
    </cfRule>
  </conditionalFormatting>
  <conditionalFormatting sqref="I15">
    <cfRule type="expression" dxfId="99" priority="100">
      <formula>OR($J15="New",$J15="Updated")</formula>
    </cfRule>
  </conditionalFormatting>
  <conditionalFormatting sqref="J16">
    <cfRule type="cellIs" dxfId="98" priority="97" operator="equal">
      <formula>"Updated"</formula>
    </cfRule>
    <cfRule type="cellIs" dxfId="97" priority="98" operator="equal">
      <formula>"New"</formula>
    </cfRule>
  </conditionalFormatting>
  <conditionalFormatting sqref="C16:H16 H17:H22">
    <cfRule type="expression" dxfId="96" priority="99">
      <formula>OR($J16="New",$J16="Updated")</formula>
    </cfRule>
  </conditionalFormatting>
  <conditionalFormatting sqref="F16">
    <cfRule type="cellIs" dxfId="95" priority="95" stopIfTrue="1" operator="equal">
      <formula>"Validation"</formula>
    </cfRule>
    <cfRule type="cellIs" dxfId="94" priority="96" operator="equal">
      <formula>"Pre-populated"</formula>
    </cfRule>
  </conditionalFormatting>
  <conditionalFormatting sqref="I16">
    <cfRule type="expression" dxfId="93" priority="94">
      <formula>OR($J16="New",$J16="Updated")</formula>
    </cfRule>
  </conditionalFormatting>
  <conditionalFormatting sqref="J17">
    <cfRule type="cellIs" dxfId="92" priority="91" operator="equal">
      <formula>"Updated"</formula>
    </cfRule>
    <cfRule type="cellIs" dxfId="91" priority="92" operator="equal">
      <formula>"New"</formula>
    </cfRule>
  </conditionalFormatting>
  <conditionalFormatting sqref="C17:H17">
    <cfRule type="expression" dxfId="90" priority="93">
      <formula>OR($J17="New",$J17="Updated")</formula>
    </cfRule>
  </conditionalFormatting>
  <conditionalFormatting sqref="F17">
    <cfRule type="cellIs" dxfId="89" priority="89" stopIfTrue="1" operator="equal">
      <formula>"Validation"</formula>
    </cfRule>
    <cfRule type="cellIs" dxfId="88" priority="90" operator="equal">
      <formula>"Pre-populated"</formula>
    </cfRule>
  </conditionalFormatting>
  <conditionalFormatting sqref="I17">
    <cfRule type="expression" dxfId="87" priority="88">
      <formula>OR($J17="New",$J17="Updated")</formula>
    </cfRule>
  </conditionalFormatting>
  <conditionalFormatting sqref="J18">
    <cfRule type="cellIs" dxfId="86" priority="85" operator="equal">
      <formula>"Updated"</formula>
    </cfRule>
    <cfRule type="cellIs" dxfId="85" priority="86" operator="equal">
      <formula>"New"</formula>
    </cfRule>
  </conditionalFormatting>
  <conditionalFormatting sqref="C18:H18">
    <cfRule type="expression" dxfId="84" priority="87">
      <formula>OR($J18="New",$J18="Updated")</formula>
    </cfRule>
  </conditionalFormatting>
  <conditionalFormatting sqref="F18">
    <cfRule type="cellIs" dxfId="83" priority="83" stopIfTrue="1" operator="equal">
      <formula>"Validation"</formula>
    </cfRule>
    <cfRule type="cellIs" dxfId="82" priority="84" operator="equal">
      <formula>"Pre-populated"</formula>
    </cfRule>
  </conditionalFormatting>
  <conditionalFormatting sqref="I18">
    <cfRule type="expression" dxfId="81" priority="82">
      <formula>OR($J18="New",$J18="Updated")</formula>
    </cfRule>
  </conditionalFormatting>
  <conditionalFormatting sqref="J19">
    <cfRule type="cellIs" dxfId="80" priority="79" operator="equal">
      <formula>"Updated"</formula>
    </cfRule>
    <cfRule type="cellIs" dxfId="79" priority="80" operator="equal">
      <formula>"New"</formula>
    </cfRule>
  </conditionalFormatting>
  <conditionalFormatting sqref="C19">
    <cfRule type="expression" dxfId="78" priority="81">
      <formula>OR($J19="New",$J19="Updated")</formula>
    </cfRule>
  </conditionalFormatting>
  <conditionalFormatting sqref="F19">
    <cfRule type="cellIs" dxfId="77" priority="77" stopIfTrue="1" operator="equal">
      <formula>"Validation"</formula>
    </cfRule>
    <cfRule type="cellIs" dxfId="76" priority="78" operator="equal">
      <formula>"Pre-populated"</formula>
    </cfRule>
  </conditionalFormatting>
  <conditionalFormatting sqref="I19">
    <cfRule type="expression" dxfId="75" priority="76">
      <formula>OR($J19="New",$J19="Updated")</formula>
    </cfRule>
  </conditionalFormatting>
  <conditionalFormatting sqref="J20">
    <cfRule type="cellIs" dxfId="74" priority="73" operator="equal">
      <formula>"Updated"</formula>
    </cfRule>
    <cfRule type="cellIs" dxfId="73" priority="74" operator="equal">
      <formula>"New"</formula>
    </cfRule>
  </conditionalFormatting>
  <conditionalFormatting sqref="C20">
    <cfRule type="expression" dxfId="72" priority="75">
      <formula>OR($J20="New",$J20="Updated")</formula>
    </cfRule>
  </conditionalFormatting>
  <conditionalFormatting sqref="F20">
    <cfRule type="cellIs" dxfId="71" priority="71" stopIfTrue="1" operator="equal">
      <formula>"Validation"</formula>
    </cfRule>
    <cfRule type="cellIs" dxfId="70" priority="72" operator="equal">
      <formula>"Pre-populated"</formula>
    </cfRule>
  </conditionalFormatting>
  <conditionalFormatting sqref="I20">
    <cfRule type="expression" dxfId="69" priority="70">
      <formula>OR($J20="New",$J20="Updated")</formula>
    </cfRule>
  </conditionalFormatting>
  <conditionalFormatting sqref="J21">
    <cfRule type="cellIs" dxfId="68" priority="67" operator="equal">
      <formula>"Updated"</formula>
    </cfRule>
    <cfRule type="cellIs" dxfId="67" priority="68" operator="equal">
      <formula>"New"</formula>
    </cfRule>
  </conditionalFormatting>
  <conditionalFormatting sqref="C21">
    <cfRule type="expression" dxfId="66" priority="69">
      <formula>OR($J21="New",$J21="Updated")</formula>
    </cfRule>
  </conditionalFormatting>
  <conditionalFormatting sqref="F21">
    <cfRule type="cellIs" dxfId="65" priority="65" stopIfTrue="1" operator="equal">
      <formula>"Validation"</formula>
    </cfRule>
    <cfRule type="cellIs" dxfId="64" priority="66" operator="equal">
      <formula>"Pre-populated"</formula>
    </cfRule>
  </conditionalFormatting>
  <conditionalFormatting sqref="I21">
    <cfRule type="expression" dxfId="63" priority="64">
      <formula>OR($J21="New",$J21="Updated")</formula>
    </cfRule>
  </conditionalFormatting>
  <conditionalFormatting sqref="J22">
    <cfRule type="cellIs" dxfId="62" priority="61" operator="equal">
      <formula>"Updated"</formula>
    </cfRule>
    <cfRule type="cellIs" dxfId="61" priority="62" operator="equal">
      <formula>"New"</formula>
    </cfRule>
  </conditionalFormatting>
  <conditionalFormatting sqref="C22">
    <cfRule type="expression" dxfId="60" priority="63">
      <formula>OR($J22="New",$J22="Updated")</formula>
    </cfRule>
  </conditionalFormatting>
  <conditionalFormatting sqref="F22">
    <cfRule type="cellIs" dxfId="59" priority="59" stopIfTrue="1" operator="equal">
      <formula>"Validation"</formula>
    </cfRule>
    <cfRule type="cellIs" dxfId="58" priority="60" operator="equal">
      <formula>"Pre-populated"</formula>
    </cfRule>
  </conditionalFormatting>
  <conditionalFormatting sqref="I22">
    <cfRule type="expression" dxfId="57" priority="58">
      <formula>OR($J22="New",$J22="Updated")</formula>
    </cfRule>
  </conditionalFormatting>
  <conditionalFormatting sqref="D19">
    <cfRule type="expression" dxfId="56" priority="57">
      <formula>OR($J19="New",$J19="Updated")</formula>
    </cfRule>
  </conditionalFormatting>
  <conditionalFormatting sqref="D20">
    <cfRule type="expression" dxfId="55" priority="56">
      <formula>OR($J20="New",$J20="Updated")</formula>
    </cfRule>
  </conditionalFormatting>
  <conditionalFormatting sqref="D21">
    <cfRule type="expression" dxfId="54" priority="55">
      <formula>OR($J21="New",$J21="Updated")</formula>
    </cfRule>
  </conditionalFormatting>
  <conditionalFormatting sqref="D22">
    <cfRule type="expression" dxfId="53" priority="54">
      <formula>OR($J22="New",$J22="Updated")</formula>
    </cfRule>
  </conditionalFormatting>
  <conditionalFormatting sqref="E23:E30 F27:H30 G23:H26">
    <cfRule type="expression" dxfId="52" priority="53">
      <formula>OR($J23="New",$J23="Updated")</formula>
    </cfRule>
  </conditionalFormatting>
  <conditionalFormatting sqref="J23">
    <cfRule type="cellIs" dxfId="51" priority="50" operator="equal">
      <formula>"Updated"</formula>
    </cfRule>
    <cfRule type="cellIs" dxfId="50" priority="51" operator="equal">
      <formula>"New"</formula>
    </cfRule>
  </conditionalFormatting>
  <conditionalFormatting sqref="C23:H23">
    <cfRule type="expression" dxfId="49" priority="52">
      <formula>OR($J23="New",$J23="Updated")</formula>
    </cfRule>
  </conditionalFormatting>
  <conditionalFormatting sqref="F23">
    <cfRule type="cellIs" dxfId="48" priority="48" stopIfTrue="1" operator="equal">
      <formula>"Validation"</formula>
    </cfRule>
    <cfRule type="cellIs" dxfId="47" priority="49" operator="equal">
      <formula>"Pre-populated"</formula>
    </cfRule>
  </conditionalFormatting>
  <conditionalFormatting sqref="I23">
    <cfRule type="expression" dxfId="46" priority="47">
      <formula>OR($J23="New",$J23="Updated")</formula>
    </cfRule>
  </conditionalFormatting>
  <conditionalFormatting sqref="J24">
    <cfRule type="cellIs" dxfId="45" priority="44" operator="equal">
      <formula>"Updated"</formula>
    </cfRule>
    <cfRule type="cellIs" dxfId="44" priority="45" operator="equal">
      <formula>"New"</formula>
    </cfRule>
  </conditionalFormatting>
  <conditionalFormatting sqref="C24:H24 H25:H30">
    <cfRule type="expression" dxfId="43" priority="46">
      <formula>OR($J24="New",$J24="Updated")</formula>
    </cfRule>
  </conditionalFormatting>
  <conditionalFormatting sqref="F24">
    <cfRule type="cellIs" dxfId="42" priority="42" stopIfTrue="1" operator="equal">
      <formula>"Validation"</formula>
    </cfRule>
    <cfRule type="cellIs" dxfId="41" priority="43" operator="equal">
      <formula>"Pre-populated"</formula>
    </cfRule>
  </conditionalFormatting>
  <conditionalFormatting sqref="I24">
    <cfRule type="expression" dxfId="40" priority="41">
      <formula>OR($J24="New",$J24="Updated")</formula>
    </cfRule>
  </conditionalFormatting>
  <conditionalFormatting sqref="J25">
    <cfRule type="cellIs" dxfId="39" priority="38" operator="equal">
      <formula>"Updated"</formula>
    </cfRule>
    <cfRule type="cellIs" dxfId="38" priority="39" operator="equal">
      <formula>"New"</formula>
    </cfRule>
  </conditionalFormatting>
  <conditionalFormatting sqref="C25:H25">
    <cfRule type="expression" dxfId="37" priority="40">
      <formula>OR($J25="New",$J25="Updated")</formula>
    </cfRule>
  </conditionalFormatting>
  <conditionalFormatting sqref="F25">
    <cfRule type="cellIs" dxfId="36" priority="36" stopIfTrue="1" operator="equal">
      <formula>"Validation"</formula>
    </cfRule>
    <cfRule type="cellIs" dxfId="35" priority="37" operator="equal">
      <formula>"Pre-populated"</formula>
    </cfRule>
  </conditionalFormatting>
  <conditionalFormatting sqref="I25">
    <cfRule type="expression" dxfId="34" priority="35">
      <formula>OR($J25="New",$J25="Updated")</formula>
    </cfRule>
  </conditionalFormatting>
  <conditionalFormatting sqref="J26">
    <cfRule type="cellIs" dxfId="33" priority="32" operator="equal">
      <formula>"Updated"</formula>
    </cfRule>
    <cfRule type="cellIs" dxfId="32" priority="33" operator="equal">
      <formula>"New"</formula>
    </cfRule>
  </conditionalFormatting>
  <conditionalFormatting sqref="C26:H26">
    <cfRule type="expression" dxfId="31" priority="34">
      <formula>OR($J26="New",$J26="Updated")</formula>
    </cfRule>
  </conditionalFormatting>
  <conditionalFormatting sqref="F26">
    <cfRule type="cellIs" dxfId="30" priority="30" stopIfTrue="1" operator="equal">
      <formula>"Validation"</formula>
    </cfRule>
    <cfRule type="cellIs" dxfId="29" priority="31" operator="equal">
      <formula>"Pre-populated"</formula>
    </cfRule>
  </conditionalFormatting>
  <conditionalFormatting sqref="I26">
    <cfRule type="expression" dxfId="28" priority="29">
      <formula>OR($J26="New",$J26="Updated")</formula>
    </cfRule>
  </conditionalFormatting>
  <conditionalFormatting sqref="J27">
    <cfRule type="cellIs" dxfId="27" priority="26" operator="equal">
      <formula>"Updated"</formula>
    </cfRule>
    <cfRule type="cellIs" dxfId="26" priority="27" operator="equal">
      <formula>"New"</formula>
    </cfRule>
  </conditionalFormatting>
  <conditionalFormatting sqref="C27">
    <cfRule type="expression" dxfId="25" priority="28">
      <formula>OR($J27="New",$J27="Updated")</formula>
    </cfRule>
  </conditionalFormatting>
  <conditionalFormatting sqref="F27">
    <cfRule type="cellIs" dxfId="24" priority="24" stopIfTrue="1" operator="equal">
      <formula>"Validation"</formula>
    </cfRule>
    <cfRule type="cellIs" dxfId="23" priority="25" operator="equal">
      <formula>"Pre-populated"</formula>
    </cfRule>
  </conditionalFormatting>
  <conditionalFormatting sqref="I27">
    <cfRule type="expression" dxfId="22" priority="23">
      <formula>OR($J27="New",$J27="Updated")</formula>
    </cfRule>
  </conditionalFormatting>
  <conditionalFormatting sqref="J28">
    <cfRule type="cellIs" dxfId="21" priority="20" operator="equal">
      <formula>"Updated"</formula>
    </cfRule>
    <cfRule type="cellIs" dxfId="20" priority="21" operator="equal">
      <formula>"New"</formula>
    </cfRule>
  </conditionalFormatting>
  <conditionalFormatting sqref="C28">
    <cfRule type="expression" dxfId="19" priority="22">
      <formula>OR($J28="New",$J28="Updated")</formula>
    </cfRule>
  </conditionalFormatting>
  <conditionalFormatting sqref="F28">
    <cfRule type="cellIs" dxfId="18" priority="18" stopIfTrue="1" operator="equal">
      <formula>"Validation"</formula>
    </cfRule>
    <cfRule type="cellIs" dxfId="17" priority="19" operator="equal">
      <formula>"Pre-populated"</formula>
    </cfRule>
  </conditionalFormatting>
  <conditionalFormatting sqref="I28">
    <cfRule type="expression" dxfId="16" priority="17">
      <formula>OR($J28="New",$J28="Updated")</formula>
    </cfRule>
  </conditionalFormatting>
  <conditionalFormatting sqref="J29">
    <cfRule type="cellIs" dxfId="15" priority="14" operator="equal">
      <formula>"Updated"</formula>
    </cfRule>
    <cfRule type="cellIs" dxfId="14" priority="15" operator="equal">
      <formula>"New"</formula>
    </cfRule>
  </conditionalFormatting>
  <conditionalFormatting sqref="C29">
    <cfRule type="expression" dxfId="13" priority="16">
      <formula>OR($J29="New",$J29="Updated")</formula>
    </cfRule>
  </conditionalFormatting>
  <conditionalFormatting sqref="F29">
    <cfRule type="cellIs" dxfId="12" priority="12" stopIfTrue="1" operator="equal">
      <formula>"Validation"</formula>
    </cfRule>
    <cfRule type="cellIs" dxfId="11" priority="13" operator="equal">
      <formula>"Pre-populated"</formula>
    </cfRule>
  </conditionalFormatting>
  <conditionalFormatting sqref="I29">
    <cfRule type="expression" dxfId="10" priority="11">
      <formula>OR($J29="New",$J29="Updated")</formula>
    </cfRule>
  </conditionalFormatting>
  <conditionalFormatting sqref="J30">
    <cfRule type="cellIs" dxfId="9" priority="8" operator="equal">
      <formula>"Updated"</formula>
    </cfRule>
    <cfRule type="cellIs" dxfId="8" priority="9" operator="equal">
      <formula>"New"</formula>
    </cfRule>
  </conditionalFormatting>
  <conditionalFormatting sqref="C30">
    <cfRule type="expression" dxfId="7" priority="10">
      <formula>OR($J30="New",$J30="Updated")</formula>
    </cfRule>
  </conditionalFormatting>
  <conditionalFormatting sqref="F30">
    <cfRule type="cellIs" dxfId="6" priority="6" stopIfTrue="1" operator="equal">
      <formula>"Validation"</formula>
    </cfRule>
    <cfRule type="cellIs" dxfId="5" priority="7" operator="equal">
      <formula>"Pre-populated"</formula>
    </cfRule>
  </conditionalFormatting>
  <conditionalFormatting sqref="I30">
    <cfRule type="expression" dxfId="4" priority="5">
      <formula>OR($J30="New",$J30="Updated")</formula>
    </cfRule>
  </conditionalFormatting>
  <conditionalFormatting sqref="D27">
    <cfRule type="expression" dxfId="3" priority="4">
      <formula>OR($J27="New",$J27="Updated")</formula>
    </cfRule>
  </conditionalFormatting>
  <conditionalFormatting sqref="D28">
    <cfRule type="expression" dxfId="2" priority="3">
      <formula>OR($J28="New",$J28="Updated")</formula>
    </cfRule>
  </conditionalFormatting>
  <conditionalFormatting sqref="D29">
    <cfRule type="expression" dxfId="1" priority="2">
      <formula>OR($J29="New",$J29="Updated")</formula>
    </cfRule>
  </conditionalFormatting>
  <conditionalFormatting sqref="D30">
    <cfRule type="expression" dxfId="0" priority="1">
      <formula>OR($J30="New",$J30="Updated")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D6AFCF-9D01-46DC-B69E-A549DC2AFA65}">
          <x14:formula1>
            <xm:f>RS_ValueSource!$E$38:$E$40</xm:f>
          </x14:formula1>
          <xm:sqref>J4:J30</xm:sqref>
        </x14:dataValidation>
        <x14:dataValidation type="list" allowBlank="1" showInputMessage="1" showErrorMessage="1" xr:uid="{A446310A-793D-40EF-8549-62842E23EE77}">
          <x14:formula1>
            <xm:f>RS_ValueSource!$E$41:$E$43</xm:f>
          </x14:formula1>
          <xm:sqref>F4:F30</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6">
    <tabColor rgb="FFFFFF00"/>
    <pageSetUpPr fitToPage="1"/>
  </sheetPr>
  <dimension ref="A1:H52"/>
  <sheetViews>
    <sheetView showGridLines="0" zoomScaleNormal="100" workbookViewId="0"/>
  </sheetViews>
  <sheetFormatPr defaultRowHeight="15" x14ac:dyDescent="0.25"/>
  <cols>
    <col min="1" max="1" width="2" style="2" customWidth="1"/>
    <col min="2" max="2" width="4.28515625" style="2" customWidth="1"/>
    <col min="3" max="3" width="76.28515625" style="2" bestFit="1" customWidth="1"/>
    <col min="4" max="4" width="44.7109375" style="2" customWidth="1"/>
    <col min="6" max="6" width="16.7109375" style="2" bestFit="1" customWidth="1"/>
    <col min="7" max="7" width="20.85546875" style="2" customWidth="1"/>
    <col min="8" max="8" width="7.7109375" style="2" customWidth="1"/>
  </cols>
  <sheetData>
    <row r="1" spans="1:8" s="15" customFormat="1" ht="16.5" x14ac:dyDescent="0.3">
      <c r="A1" s="3"/>
    </row>
    <row r="2" spans="1:8" s="15" customFormat="1" ht="16.5" x14ac:dyDescent="0.3">
      <c r="A2" s="3"/>
    </row>
    <row r="3" spans="1:8" s="15" customFormat="1" ht="16.5" x14ac:dyDescent="0.3">
      <c r="A3" s="3"/>
    </row>
    <row r="4" spans="1:8" s="15" customFormat="1" ht="20.25" x14ac:dyDescent="0.35">
      <c r="A4" s="3"/>
      <c r="B4" s="170"/>
      <c r="C4" s="177" t="s">
        <v>1139</v>
      </c>
      <c r="D4" s="338"/>
      <c r="E4" s="338"/>
      <c r="F4" s="338"/>
      <c r="G4" s="784" t="s">
        <v>1170</v>
      </c>
      <c r="H4" s="121" t="s">
        <v>3864</v>
      </c>
    </row>
    <row r="5" spans="1:8" s="15" customFormat="1" ht="15.75" customHeight="1" x14ac:dyDescent="0.3">
      <c r="A5" s="3"/>
      <c r="B5" s="172"/>
      <c r="C5" s="172"/>
      <c r="D5" s="173"/>
      <c r="E5" s="173"/>
      <c r="F5" s="173"/>
    </row>
    <row r="6" spans="1:8" s="15" customFormat="1" ht="17.25" x14ac:dyDescent="0.3">
      <c r="A6" s="3"/>
      <c r="B6" s="172"/>
      <c r="C6" s="802" t="s">
        <v>3865</v>
      </c>
      <c r="D6" s="338"/>
      <c r="E6" s="338"/>
      <c r="F6" s="338"/>
      <c r="G6" s="784"/>
      <c r="H6" s="173"/>
    </row>
    <row r="7" spans="1:8" s="15" customFormat="1" ht="17.25" x14ac:dyDescent="0.3">
      <c r="A7" s="3"/>
      <c r="B7" s="172"/>
      <c r="C7" s="312"/>
      <c r="D7" s="173"/>
      <c r="E7" s="173"/>
      <c r="F7" s="173"/>
      <c r="G7" s="174"/>
      <c r="H7" s="173"/>
    </row>
    <row r="8" spans="1:8" s="15" customFormat="1" ht="17.25" x14ac:dyDescent="0.3">
      <c r="B8" s="172"/>
      <c r="C8" s="179" t="s">
        <v>2793</v>
      </c>
      <c r="D8" s="180"/>
      <c r="E8" s="180"/>
      <c r="F8" s="180"/>
      <c r="G8" s="181"/>
      <c r="H8" s="180"/>
    </row>
    <row r="9" spans="1:8" s="15" customFormat="1" ht="16.5" x14ac:dyDescent="0.3"/>
    <row r="10" spans="1:8" s="15" customFormat="1" ht="132.75" customHeight="1" x14ac:dyDescent="0.3">
      <c r="C10" s="1119" t="s">
        <v>3866</v>
      </c>
      <c r="D10" s="1120"/>
      <c r="E10" s="1120"/>
      <c r="F10" s="1120"/>
      <c r="G10" s="1120"/>
      <c r="H10" s="657"/>
    </row>
    <row r="11" spans="1:8" s="15" customFormat="1" ht="16.5" x14ac:dyDescent="0.3"/>
    <row r="12" spans="1:8" s="15" customFormat="1" ht="17.25" x14ac:dyDescent="0.3">
      <c r="C12" s="183" t="s">
        <v>2795</v>
      </c>
    </row>
    <row r="14" spans="1:8" ht="35.1" customHeight="1" x14ac:dyDescent="0.25">
      <c r="A14" s="710"/>
      <c r="B14" s="710"/>
      <c r="C14" s="238" t="s">
        <v>3826</v>
      </c>
      <c r="D14" s="693" t="s">
        <v>2262</v>
      </c>
      <c r="F14" s="710"/>
      <c r="G14" s="710"/>
      <c r="H14" s="710"/>
    </row>
    <row r="15" spans="1:8" ht="40.5" customHeight="1" x14ac:dyDescent="0.25">
      <c r="A15" s="710"/>
      <c r="B15" s="710"/>
      <c r="C15" s="55" t="s">
        <v>3867</v>
      </c>
      <c r="D15" s="91" t="s">
        <v>1653</v>
      </c>
      <c r="F15" s="710"/>
      <c r="G15" s="710"/>
      <c r="H15" s="710"/>
    </row>
    <row r="16" spans="1:8" ht="40.5" customHeight="1" x14ac:dyDescent="0.25">
      <c r="A16" s="710"/>
      <c r="B16" s="710"/>
      <c r="C16" s="55" t="s">
        <v>3868</v>
      </c>
      <c r="D16" s="526" t="s">
        <v>3869</v>
      </c>
      <c r="F16" s="710"/>
      <c r="G16" s="336"/>
      <c r="H16" s="710"/>
    </row>
    <row r="17" spans="3:7" ht="45" customHeight="1" x14ac:dyDescent="0.25">
      <c r="C17" s="55" t="s">
        <v>3870</v>
      </c>
      <c r="D17" s="91" t="s">
        <v>3871</v>
      </c>
      <c r="F17" s="710"/>
      <c r="G17" s="703"/>
    </row>
    <row r="18" spans="3:7" ht="40.5" customHeight="1" x14ac:dyDescent="0.25">
      <c r="C18" s="55" t="s">
        <v>3872</v>
      </c>
      <c r="D18" s="91" t="s">
        <v>3873</v>
      </c>
      <c r="F18" s="710"/>
      <c r="G18" s="710"/>
    </row>
    <row r="19" spans="3:7" ht="40.5" customHeight="1" x14ac:dyDescent="0.25">
      <c r="C19" s="55" t="s">
        <v>3874</v>
      </c>
      <c r="D19" s="91" t="s">
        <v>3875</v>
      </c>
      <c r="F19" s="710"/>
      <c r="G19" s="710"/>
    </row>
    <row r="20" spans="3:7" ht="40.5" customHeight="1" x14ac:dyDescent="0.25">
      <c r="C20" s="55" t="s">
        <v>3876</v>
      </c>
      <c r="D20" s="91" t="s">
        <v>3877</v>
      </c>
      <c r="F20" s="710"/>
      <c r="G20" s="710"/>
    </row>
    <row r="21" spans="3:7" ht="40.5" customHeight="1" x14ac:dyDescent="0.25">
      <c r="C21" s="55" t="s">
        <v>3878</v>
      </c>
      <c r="D21" s="91" t="s">
        <v>3879</v>
      </c>
      <c r="F21" s="710"/>
      <c r="G21" s="710"/>
    </row>
    <row r="22" spans="3:7" ht="40.5" customHeight="1" x14ac:dyDescent="0.25">
      <c r="C22" s="55" t="s">
        <v>3880</v>
      </c>
      <c r="D22" s="91" t="s">
        <v>3881</v>
      </c>
      <c r="F22" s="710"/>
      <c r="G22" s="710"/>
    </row>
    <row r="45" spans="2:8" s="15" customFormat="1" ht="17.25" x14ac:dyDescent="0.3">
      <c r="B45" s="172"/>
      <c r="C45" s="179" t="s">
        <v>2817</v>
      </c>
      <c r="D45" s="180"/>
      <c r="E45" s="180"/>
      <c r="F45" s="180"/>
      <c r="G45" s="181"/>
      <c r="H45" s="180"/>
    </row>
    <row r="46" spans="2:8" s="15" customFormat="1" ht="16.5" x14ac:dyDescent="0.3"/>
    <row r="47" spans="2:8" s="15" customFormat="1" ht="50.25" customHeight="1" x14ac:dyDescent="0.3">
      <c r="C47" s="1119" t="s">
        <v>3882</v>
      </c>
      <c r="D47" s="1120"/>
      <c r="E47" s="1120"/>
      <c r="F47" s="1120"/>
      <c r="G47" s="1120"/>
      <c r="H47" s="657"/>
    </row>
    <row r="48" spans="2:8" s="15" customFormat="1" ht="16.5" x14ac:dyDescent="0.3"/>
    <row r="49" spans="3:6" s="15" customFormat="1" ht="17.25" x14ac:dyDescent="0.3">
      <c r="C49" s="183" t="s">
        <v>2795</v>
      </c>
    </row>
    <row r="51" spans="3:6" x14ac:dyDescent="0.25">
      <c r="C51" s="385"/>
      <c r="D51" s="385" t="s">
        <v>2262</v>
      </c>
      <c r="F51" s="710"/>
    </row>
    <row r="52" spans="3:6" ht="39" customHeight="1" x14ac:dyDescent="0.25">
      <c r="C52" s="694" t="s">
        <v>3883</v>
      </c>
      <c r="D52" s="91" t="s">
        <v>3884</v>
      </c>
      <c r="E52" s="308"/>
      <c r="F52" s="710"/>
    </row>
  </sheetData>
  <sheetProtection formatColumns="0"/>
  <mergeCells count="2">
    <mergeCell ref="C10:G10"/>
    <mergeCell ref="C47:G47"/>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rowBreaks count="1" manualBreakCount="1">
    <brk id="23" max="9"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7">
    <tabColor rgb="FFFFFF00"/>
    <pageSetUpPr fitToPage="1"/>
  </sheetPr>
  <dimension ref="A1:M172"/>
  <sheetViews>
    <sheetView showGridLines="0" zoomScale="70" zoomScaleNormal="70" workbookViewId="0"/>
  </sheetViews>
  <sheetFormatPr defaultRowHeight="15" x14ac:dyDescent="0.25"/>
  <cols>
    <col min="1" max="1" width="5" style="2" bestFit="1" customWidth="1"/>
    <col min="2" max="2" width="4.28515625" style="2" customWidth="1"/>
    <col min="3" max="3" width="39.140625" style="2" bestFit="1" customWidth="1"/>
    <col min="4" max="5" width="52.28515625" style="2" bestFit="1" customWidth="1"/>
    <col min="6" max="7" width="22.42578125" style="2" customWidth="1"/>
    <col min="8" max="9" width="41" style="2" customWidth="1"/>
    <col min="10" max="10" width="6.5703125" style="2" customWidth="1"/>
    <col min="11" max="11" width="9.140625" style="2" hidden="1" customWidth="1"/>
    <col min="12" max="12" width="31.28515625" style="2" hidden="1" customWidth="1"/>
    <col min="13" max="13" width="9.140625" style="2" hidden="1" customWidth="1"/>
  </cols>
  <sheetData>
    <row r="1" spans="1:13" s="15" customFormat="1" ht="38.25" customHeight="1" x14ac:dyDescent="0.3">
      <c r="E1" s="307" t="s">
        <v>1188</v>
      </c>
    </row>
    <row r="2" spans="1:13" s="15" customFormat="1" ht="20.25" x14ac:dyDescent="0.3">
      <c r="E2" s="527" t="s">
        <v>3885</v>
      </c>
    </row>
    <row r="3" spans="1:13" s="15" customFormat="1" ht="20.25" x14ac:dyDescent="0.35">
      <c r="B3" s="170"/>
      <c r="C3" s="177" t="s">
        <v>1139</v>
      </c>
      <c r="D3" s="338"/>
      <c r="E3" s="338"/>
      <c r="F3" s="338"/>
      <c r="G3" s="178"/>
      <c r="H3" s="120"/>
      <c r="I3" s="120" t="s">
        <v>1170</v>
      </c>
      <c r="J3" s="121" t="str">
        <f>'010'!E8</f>
        <v>1234</v>
      </c>
    </row>
    <row r="4" spans="1:13" s="15" customFormat="1" ht="16.5" x14ac:dyDescent="0.3">
      <c r="B4" s="172"/>
      <c r="C4" s="172"/>
      <c r="D4" s="173"/>
      <c r="E4" s="173"/>
      <c r="F4" s="173"/>
    </row>
    <row r="5" spans="1:13" s="15" customFormat="1" ht="17.25" x14ac:dyDescent="0.3">
      <c r="B5" s="172"/>
      <c r="C5" s="802" t="s">
        <v>3886</v>
      </c>
      <c r="D5" s="338"/>
      <c r="E5" s="338"/>
      <c r="F5" s="338"/>
      <c r="G5" s="178"/>
      <c r="H5" s="178"/>
      <c r="I5" s="178"/>
    </row>
    <row r="6" spans="1:13" s="15" customFormat="1" ht="17.25" x14ac:dyDescent="0.3">
      <c r="B6" s="172"/>
      <c r="C6" s="312"/>
      <c r="D6" s="173"/>
      <c r="E6" s="173"/>
      <c r="F6" s="173"/>
      <c r="G6" s="174"/>
      <c r="H6" s="173"/>
      <c r="I6" s="76"/>
    </row>
    <row r="7" spans="1:13" s="15" customFormat="1" ht="17.25" x14ac:dyDescent="0.3">
      <c r="B7" s="172"/>
      <c r="C7" s="312"/>
      <c r="D7" s="173"/>
      <c r="E7" s="173"/>
      <c r="F7" s="173"/>
      <c r="G7" s="174"/>
      <c r="H7" s="173"/>
      <c r="I7" s="76"/>
    </row>
    <row r="8" spans="1:13" s="15" customFormat="1" ht="63" customHeight="1" x14ac:dyDescent="0.3">
      <c r="A8" s="76"/>
      <c r="B8" s="172"/>
      <c r="C8" s="535" t="s">
        <v>3887</v>
      </c>
      <c r="D8" s="607" t="s">
        <v>3888</v>
      </c>
      <c r="E8" s="607" t="s">
        <v>3889</v>
      </c>
      <c r="F8" s="180"/>
      <c r="G8" s="181"/>
      <c r="H8" s="1229"/>
      <c r="I8" s="182"/>
      <c r="J8" s="76"/>
    </row>
    <row r="9" spans="1:13" s="15" customFormat="1" ht="25.5" customHeight="1" x14ac:dyDescent="0.3">
      <c r="A9" s="710"/>
      <c r="C9" s="58" t="s">
        <v>3890</v>
      </c>
      <c r="D9" s="695" t="s">
        <v>3891</v>
      </c>
      <c r="E9" s="695" t="s">
        <v>3891</v>
      </c>
      <c r="H9" s="1229"/>
      <c r="J9" s="710"/>
    </row>
    <row r="10" spans="1:13" s="15" customFormat="1" ht="25.5" customHeight="1" x14ac:dyDescent="0.3">
      <c r="A10" s="710"/>
      <c r="C10" s="58" t="s">
        <v>3892</v>
      </c>
      <c r="D10" s="695" t="s">
        <v>3891</v>
      </c>
      <c r="E10" s="695" t="s">
        <v>3891</v>
      </c>
      <c r="J10" s="710"/>
    </row>
    <row r="11" spans="1:13" s="15" customFormat="1" ht="16.5" x14ac:dyDescent="0.3">
      <c r="C11" s="239"/>
      <c r="D11" s="239"/>
      <c r="E11" s="239"/>
      <c r="K11" s="752"/>
      <c r="L11" s="753" t="s">
        <v>3893</v>
      </c>
      <c r="M11" s="754" t="s">
        <v>3894</v>
      </c>
    </row>
    <row r="12" spans="1:13" s="15" customFormat="1" ht="63" customHeight="1" x14ac:dyDescent="0.3">
      <c r="D12" s="535" t="str">
        <f>D8</f>
        <v>= "This Return: "&amp; Form 010 Name (Form 010 Year of Account , Form 010 Edition)</v>
      </c>
      <c r="E12" s="535" t="str">
        <f>E8</f>
        <v>= "Selected Return: "&amp;"Form 010 Name (Form 010 Year of Account , Form 010 Edition)"</v>
      </c>
      <c r="K12" s="755" t="s">
        <v>3895</v>
      </c>
      <c r="L12" s="756">
        <v>4.9999999999999996E-2</v>
      </c>
      <c r="M12" s="757">
        <v>9.9999999999999985E-3</v>
      </c>
    </row>
    <row r="13" spans="1:13" s="15" customFormat="1" ht="25.5" customHeight="1" x14ac:dyDescent="0.3">
      <c r="B13" s="710"/>
      <c r="C13" s="241" t="s">
        <v>3350</v>
      </c>
      <c r="D13" s="242"/>
      <c r="E13" s="242"/>
      <c r="H13" s="1228"/>
      <c r="I13" s="76"/>
      <c r="K13" s="710"/>
      <c r="L13" s="710"/>
      <c r="M13" s="710"/>
    </row>
    <row r="14" spans="1:13" ht="25.5" customHeight="1" x14ac:dyDescent="0.3">
      <c r="A14" s="710"/>
      <c r="B14" s="710"/>
      <c r="C14" s="542" t="s">
        <v>3896</v>
      </c>
      <c r="D14" s="538" t="s">
        <v>3897</v>
      </c>
      <c r="E14" s="543"/>
      <c r="F14" s="15"/>
      <c r="G14" s="15"/>
      <c r="H14" s="1228"/>
      <c r="I14" s="15"/>
      <c r="J14" s="742"/>
      <c r="K14" s="710"/>
      <c r="L14" s="710"/>
      <c r="M14" s="710"/>
    </row>
    <row r="15" spans="1:13" ht="25.5" customHeight="1" x14ac:dyDescent="0.3">
      <c r="A15" s="710"/>
      <c r="B15" s="710"/>
      <c r="C15" s="571" t="s">
        <v>3898</v>
      </c>
      <c r="D15" s="91" t="s">
        <v>3677</v>
      </c>
      <c r="E15" s="696" t="s">
        <v>3891</v>
      </c>
      <c r="F15" s="15"/>
      <c r="G15" s="15"/>
      <c r="H15" s="1228"/>
      <c r="I15" s="15"/>
      <c r="J15" s="742"/>
      <c r="K15" s="243" t="s">
        <v>3899</v>
      </c>
      <c r="L15" s="243" t="s">
        <v>3900</v>
      </c>
      <c r="M15" s="710"/>
    </row>
    <row r="16" spans="1:13" ht="25.5" customHeight="1" x14ac:dyDescent="0.3">
      <c r="A16" s="710"/>
      <c r="B16" s="710"/>
      <c r="C16" s="241" t="s">
        <v>3353</v>
      </c>
      <c r="D16" s="244"/>
      <c r="E16" s="244"/>
      <c r="F16" s="15"/>
      <c r="G16" s="15"/>
      <c r="H16" s="1228"/>
      <c r="I16" s="15"/>
      <c r="J16" s="710"/>
      <c r="K16" s="752">
        <v>1</v>
      </c>
      <c r="L16" s="758" t="s">
        <v>3901</v>
      </c>
      <c r="M16" s="710"/>
    </row>
    <row r="17" spans="1:12" ht="25.5" customHeight="1" x14ac:dyDescent="0.3">
      <c r="A17" s="710"/>
      <c r="B17" s="710"/>
      <c r="C17" s="544" t="s">
        <v>3896</v>
      </c>
      <c r="D17" s="538" t="s">
        <v>3902</v>
      </c>
      <c r="E17" s="543"/>
      <c r="F17" s="15"/>
      <c r="G17" s="15"/>
      <c r="H17" s="15"/>
      <c r="I17" s="15"/>
      <c r="J17" s="742"/>
      <c r="K17" s="752">
        <v>2</v>
      </c>
      <c r="L17" s="758" t="s">
        <v>3903</v>
      </c>
    </row>
    <row r="18" spans="1:12" ht="25.5" customHeight="1" x14ac:dyDescent="0.3">
      <c r="A18" s="710"/>
      <c r="B18" s="710"/>
      <c r="C18" s="571" t="s">
        <v>3898</v>
      </c>
      <c r="D18" s="91" t="s">
        <v>3904</v>
      </c>
      <c r="E18" s="696" t="s">
        <v>3891</v>
      </c>
      <c r="F18" s="15"/>
      <c r="G18" s="15"/>
      <c r="H18" s="15"/>
      <c r="I18" s="15"/>
      <c r="J18" s="742"/>
      <c r="K18" s="752">
        <v>3</v>
      </c>
      <c r="L18" s="758" t="s">
        <v>3905</v>
      </c>
    </row>
    <row r="19" spans="1:12" ht="20.100000000000001" customHeight="1" x14ac:dyDescent="0.3">
      <c r="A19" s="710"/>
      <c r="B19" s="710"/>
      <c r="C19" s="15"/>
      <c r="D19" s="15"/>
      <c r="E19" s="15"/>
      <c r="F19" s="15"/>
      <c r="G19" s="15"/>
      <c r="H19" s="15"/>
      <c r="I19" s="15"/>
      <c r="J19" s="710"/>
      <c r="K19" s="752">
        <v>4</v>
      </c>
      <c r="L19" s="758" t="s">
        <v>3906</v>
      </c>
    </row>
    <row r="20" spans="1:12" ht="20.100000000000001" customHeight="1" x14ac:dyDescent="0.25">
      <c r="A20" s="710"/>
      <c r="B20" s="710"/>
      <c r="C20" s="1230" t="s">
        <v>3907</v>
      </c>
      <c r="D20" s="1230"/>
      <c r="E20" s="1230"/>
      <c r="F20" s="1230"/>
      <c r="G20" s="1230"/>
      <c r="H20" s="1230"/>
      <c r="I20" s="1230"/>
      <c r="J20" s="710"/>
      <c r="K20" s="752">
        <v>5</v>
      </c>
      <c r="L20" s="759" t="s">
        <v>3908</v>
      </c>
    </row>
    <row r="21" spans="1:12" ht="20.100000000000001" customHeight="1" x14ac:dyDescent="0.3">
      <c r="A21" s="710"/>
      <c r="B21" s="710"/>
      <c r="C21" s="15"/>
      <c r="D21" s="15"/>
      <c r="E21" s="15"/>
      <c r="F21" s="15"/>
      <c r="G21" s="15"/>
      <c r="H21" s="15"/>
      <c r="I21" s="15"/>
      <c r="J21" s="710"/>
      <c r="K21" s="752">
        <v>6</v>
      </c>
      <c r="L21" s="759" t="s">
        <v>3909</v>
      </c>
    </row>
    <row r="22" spans="1:12" ht="20.100000000000001" customHeight="1" x14ac:dyDescent="0.25">
      <c r="A22" s="710"/>
      <c r="B22" s="710"/>
      <c r="C22" s="245"/>
      <c r="D22" s="245"/>
      <c r="E22" s="710"/>
      <c r="F22" s="245"/>
      <c r="G22" s="245"/>
      <c r="H22" s="245"/>
      <c r="I22" s="245"/>
      <c r="J22" s="710"/>
      <c r="K22" s="752">
        <v>7</v>
      </c>
      <c r="L22" s="758" t="s">
        <v>3910</v>
      </c>
    </row>
    <row r="23" spans="1:12" ht="63" customHeight="1" x14ac:dyDescent="0.25">
      <c r="A23" s="710"/>
      <c r="B23" s="710"/>
      <c r="C23" s="240"/>
      <c r="D23" s="535" t="str">
        <f>D8</f>
        <v>= "This Return: "&amp; Form 010 Name (Form 010 Year of Account , Form 010 Edition)</v>
      </c>
      <c r="E23" s="535" t="str">
        <f>E8</f>
        <v>= "Selected Return: "&amp;"Form 010 Name (Form 010 Year of Account , Form 010 Edition)"</v>
      </c>
      <c r="F23" s="1234" t="s">
        <v>3911</v>
      </c>
      <c r="G23" s="1235"/>
      <c r="H23" s="535" t="s">
        <v>3912</v>
      </c>
      <c r="I23" s="246" t="s">
        <v>3769</v>
      </c>
      <c r="J23" s="710"/>
      <c r="K23" s="752">
        <v>8</v>
      </c>
      <c r="L23" s="563" t="s">
        <v>3913</v>
      </c>
    </row>
    <row r="24" spans="1:12" ht="25.5" customHeight="1" x14ac:dyDescent="0.25">
      <c r="A24" s="710"/>
      <c r="B24" s="710"/>
      <c r="C24" s="247" t="s">
        <v>3914</v>
      </c>
      <c r="D24" s="248"/>
      <c r="E24" s="248"/>
      <c r="F24" s="249" t="s">
        <v>3915</v>
      </c>
      <c r="G24" s="249" t="s">
        <v>3916</v>
      </c>
      <c r="H24" s="249"/>
      <c r="I24" s="196"/>
      <c r="J24" s="710"/>
      <c r="K24" s="752">
        <v>9</v>
      </c>
      <c r="L24" s="758" t="s">
        <v>3917</v>
      </c>
    </row>
    <row r="25" spans="1:12" ht="25.5" customHeight="1" x14ac:dyDescent="0.25">
      <c r="A25" s="710"/>
      <c r="B25" s="710"/>
      <c r="C25" s="1231" t="s">
        <v>3918</v>
      </c>
      <c r="D25" s="1232"/>
      <c r="E25" s="1232"/>
      <c r="F25" s="1232"/>
      <c r="G25" s="1232"/>
      <c r="H25" s="1232"/>
      <c r="I25" s="1233"/>
      <c r="J25" s="710"/>
      <c r="K25" s="752">
        <v>10</v>
      </c>
      <c r="L25" s="759" t="s">
        <v>3919</v>
      </c>
    </row>
    <row r="26" spans="1:12" ht="25.5" customHeight="1" x14ac:dyDescent="0.25">
      <c r="A26" s="710"/>
      <c r="B26" s="710"/>
      <c r="C26" s="1222" t="s">
        <v>3920</v>
      </c>
      <c r="D26" s="1223"/>
      <c r="E26" s="1223"/>
      <c r="F26" s="1223"/>
      <c r="G26" s="1223"/>
      <c r="H26" s="1223"/>
      <c r="I26" s="1224"/>
      <c r="J26" s="710"/>
      <c r="K26" s="752">
        <v>11</v>
      </c>
      <c r="L26" s="759" t="s">
        <v>3921</v>
      </c>
    </row>
    <row r="27" spans="1:12" ht="25.5" customHeight="1" x14ac:dyDescent="0.25">
      <c r="A27" s="710"/>
      <c r="B27" s="710"/>
      <c r="C27" s="530" t="s">
        <v>3922</v>
      </c>
      <c r="D27" s="525" t="s">
        <v>3923</v>
      </c>
      <c r="E27" s="525"/>
      <c r="F27" s="525"/>
      <c r="G27" s="531"/>
      <c r="H27" s="532"/>
      <c r="I27" s="536"/>
      <c r="J27" s="710"/>
      <c r="K27" s="587">
        <v>12</v>
      </c>
      <c r="L27" s="608" t="s">
        <v>3924</v>
      </c>
    </row>
    <row r="28" spans="1:12" ht="25.5" customHeight="1" x14ac:dyDescent="0.25">
      <c r="A28" s="710"/>
      <c r="B28" s="710"/>
      <c r="C28" s="530" t="s">
        <v>3925</v>
      </c>
      <c r="D28" s="525" t="s">
        <v>3926</v>
      </c>
      <c r="E28" s="525"/>
      <c r="F28" s="525"/>
      <c r="G28" s="531"/>
      <c r="H28" s="532"/>
      <c r="I28" s="536"/>
      <c r="J28" s="710"/>
      <c r="K28" s="587">
        <v>13</v>
      </c>
      <c r="L28" s="608" t="s">
        <v>3927</v>
      </c>
    </row>
    <row r="29" spans="1:12" ht="25.5" customHeight="1" x14ac:dyDescent="0.25">
      <c r="A29" s="710"/>
      <c r="B29" s="710"/>
      <c r="C29" s="530" t="s">
        <v>3928</v>
      </c>
      <c r="D29" s="525" t="s">
        <v>3929</v>
      </c>
      <c r="E29" s="525"/>
      <c r="F29" s="525"/>
      <c r="G29" s="531"/>
      <c r="H29" s="532"/>
      <c r="I29" s="536"/>
      <c r="J29" s="710"/>
      <c r="K29" s="587">
        <v>14</v>
      </c>
      <c r="L29" s="587" t="s">
        <v>3930</v>
      </c>
    </row>
    <row r="30" spans="1:12" ht="36.75" customHeight="1" x14ac:dyDescent="0.25">
      <c r="A30" s="706"/>
      <c r="B30" s="710"/>
      <c r="C30" s="529" t="s">
        <v>3931</v>
      </c>
      <c r="D30" s="91" t="s">
        <v>3932</v>
      </c>
      <c r="E30" s="91"/>
      <c r="F30" s="91"/>
      <c r="G30" s="232"/>
      <c r="H30" s="71"/>
      <c r="I30" s="697" t="s">
        <v>16</v>
      </c>
      <c r="J30" s="706"/>
      <c r="K30" s="587">
        <v>15</v>
      </c>
      <c r="L30" s="587" t="s">
        <v>3933</v>
      </c>
    </row>
    <row r="31" spans="1:12" ht="36.75" customHeight="1" x14ac:dyDescent="0.25">
      <c r="A31" s="710"/>
      <c r="B31" s="710"/>
      <c r="C31" s="530" t="s">
        <v>3934</v>
      </c>
      <c r="D31" s="525" t="s">
        <v>3935</v>
      </c>
      <c r="E31" s="525"/>
      <c r="F31" s="525"/>
      <c r="G31" s="531"/>
      <c r="H31" s="532"/>
      <c r="I31" s="536"/>
      <c r="J31" s="710"/>
      <c r="K31" s="710"/>
      <c r="L31" s="710"/>
    </row>
    <row r="32" spans="1:12" ht="36.75" customHeight="1" x14ac:dyDescent="0.25">
      <c r="A32" s="710"/>
      <c r="B32" s="710"/>
      <c r="C32" s="530" t="s">
        <v>3936</v>
      </c>
      <c r="D32" s="525" t="s">
        <v>3937</v>
      </c>
      <c r="E32" s="525"/>
      <c r="F32" s="525"/>
      <c r="G32" s="531"/>
      <c r="H32" s="532"/>
      <c r="I32" s="536"/>
      <c r="J32" s="710"/>
      <c r="K32" s="710"/>
      <c r="L32" s="710"/>
    </row>
    <row r="33" spans="1:10" ht="25.5" customHeight="1" x14ac:dyDescent="0.25">
      <c r="A33" s="710"/>
      <c r="B33" s="710"/>
      <c r="C33" s="537" t="s">
        <v>3938</v>
      </c>
      <c r="D33" s="538" t="s">
        <v>3939</v>
      </c>
      <c r="E33" s="538"/>
      <c r="F33" s="538"/>
      <c r="G33" s="539"/>
      <c r="H33" s="541"/>
      <c r="I33" s="572" t="s">
        <v>16</v>
      </c>
      <c r="J33" s="710"/>
    </row>
    <row r="34" spans="1:10" ht="56.25" customHeight="1" x14ac:dyDescent="0.25">
      <c r="A34" s="719"/>
      <c r="B34" s="710"/>
      <c r="C34" s="537" t="s">
        <v>3940</v>
      </c>
      <c r="D34" s="538" t="s">
        <v>3941</v>
      </c>
      <c r="E34" s="538" t="s">
        <v>3942</v>
      </c>
      <c r="F34" s="538"/>
      <c r="G34" s="539"/>
      <c r="H34" s="541"/>
      <c r="I34" s="572" t="s">
        <v>16</v>
      </c>
      <c r="J34" s="719"/>
    </row>
    <row r="35" spans="1:10" ht="49.5" customHeight="1" x14ac:dyDescent="0.25">
      <c r="A35" s="706"/>
      <c r="B35" s="710"/>
      <c r="C35" s="537" t="s">
        <v>3943</v>
      </c>
      <c r="D35" s="538" t="s">
        <v>3944</v>
      </c>
      <c r="E35" s="538"/>
      <c r="F35" s="538"/>
      <c r="G35" s="539"/>
      <c r="H35" s="541"/>
      <c r="I35" s="572" t="s">
        <v>16</v>
      </c>
      <c r="J35" s="706"/>
    </row>
    <row r="36" spans="1:10" ht="25.5" customHeight="1" x14ac:dyDescent="0.25">
      <c r="A36" s="710"/>
      <c r="B36" s="710"/>
      <c r="C36" s="537" t="s">
        <v>3945</v>
      </c>
      <c r="D36" s="538" t="s">
        <v>3946</v>
      </c>
      <c r="E36" s="538"/>
      <c r="F36" s="538"/>
      <c r="G36" s="539"/>
      <c r="H36" s="541"/>
      <c r="I36" s="572" t="s">
        <v>16</v>
      </c>
      <c r="J36" s="710"/>
    </row>
    <row r="37" spans="1:10" ht="25.5" customHeight="1" x14ac:dyDescent="0.25">
      <c r="A37" s="710"/>
      <c r="B37" s="710"/>
      <c r="C37" s="537" t="s">
        <v>3947</v>
      </c>
      <c r="D37" s="538" t="s">
        <v>3948</v>
      </c>
      <c r="E37" s="538"/>
      <c r="F37" s="538"/>
      <c r="G37" s="539"/>
      <c r="H37" s="541"/>
      <c r="I37" s="572" t="s">
        <v>16</v>
      </c>
      <c r="J37" s="710"/>
    </row>
    <row r="38" spans="1:10" ht="25.5" customHeight="1" x14ac:dyDescent="0.25">
      <c r="A38" s="710"/>
      <c r="B38" s="710"/>
      <c r="C38" s="250" t="s">
        <v>3949</v>
      </c>
      <c r="D38" s="91" t="s">
        <v>3950</v>
      </c>
      <c r="E38" s="251" t="s">
        <v>16</v>
      </c>
      <c r="F38" s="91"/>
      <c r="G38" s="232"/>
      <c r="H38" s="71"/>
      <c r="I38" s="697" t="s">
        <v>16</v>
      </c>
      <c r="J38" s="710"/>
    </row>
    <row r="39" spans="1:10" ht="25.5" customHeight="1" x14ac:dyDescent="0.25">
      <c r="A39" s="742"/>
      <c r="B39" s="710"/>
      <c r="C39" s="250" t="s">
        <v>3951</v>
      </c>
      <c r="D39" s="105" t="s">
        <v>3952</v>
      </c>
      <c r="E39" s="105"/>
      <c r="F39" s="91"/>
      <c r="G39" s="232"/>
      <c r="H39" s="71"/>
      <c r="I39" s="697" t="s">
        <v>16</v>
      </c>
      <c r="J39" s="742"/>
    </row>
    <row r="40" spans="1:10" ht="25.5" customHeight="1" x14ac:dyDescent="0.25">
      <c r="A40" s="742"/>
      <c r="B40" s="710"/>
      <c r="C40" s="250" t="s">
        <v>3953</v>
      </c>
      <c r="D40" s="105" t="s">
        <v>4408</v>
      </c>
      <c r="E40" s="105"/>
      <c r="F40" s="91"/>
      <c r="G40" s="232"/>
      <c r="H40" s="71"/>
      <c r="I40" s="697"/>
      <c r="J40" s="742"/>
    </row>
    <row r="41" spans="1:10" ht="25.5" customHeight="1" x14ac:dyDescent="0.25">
      <c r="A41" s="710"/>
      <c r="B41" s="710"/>
      <c r="C41" s="1225" t="s">
        <v>3954</v>
      </c>
      <c r="D41" s="1226"/>
      <c r="E41" s="1226"/>
      <c r="F41" s="1226"/>
      <c r="G41" s="1226"/>
      <c r="H41" s="1226"/>
      <c r="I41" s="1227"/>
      <c r="J41" s="710"/>
    </row>
    <row r="42" spans="1:10" ht="25.5" customHeight="1" x14ac:dyDescent="0.25">
      <c r="A42" s="710"/>
      <c r="B42" s="710"/>
      <c r="C42" s="1222" t="s">
        <v>3955</v>
      </c>
      <c r="D42" s="1223"/>
      <c r="E42" s="1223"/>
      <c r="F42" s="1223"/>
      <c r="G42" s="1223"/>
      <c r="H42" s="1223"/>
      <c r="I42" s="1224"/>
      <c r="J42" s="710"/>
    </row>
    <row r="43" spans="1:10" ht="25.5" customHeight="1" x14ac:dyDescent="0.25">
      <c r="A43" s="710"/>
      <c r="B43" s="710"/>
      <c r="C43" s="250" t="s">
        <v>1633</v>
      </c>
      <c r="D43" s="91" t="s">
        <v>3956</v>
      </c>
      <c r="E43" s="251" t="s">
        <v>16</v>
      </c>
      <c r="F43" s="91"/>
      <c r="G43" s="232"/>
      <c r="H43" s="252"/>
      <c r="I43" s="697" t="s">
        <v>16</v>
      </c>
      <c r="J43" s="710"/>
    </row>
    <row r="44" spans="1:10" ht="25.5" customHeight="1" x14ac:dyDescent="0.25">
      <c r="A44" s="710"/>
      <c r="B44" s="710"/>
      <c r="C44" s="250" t="s">
        <v>3957</v>
      </c>
      <c r="D44" s="91" t="s">
        <v>3958</v>
      </c>
      <c r="E44" s="251" t="s">
        <v>16</v>
      </c>
      <c r="F44" s="91"/>
      <c r="G44" s="232"/>
      <c r="H44" s="71"/>
      <c r="I44" s="697" t="s">
        <v>16</v>
      </c>
      <c r="J44" s="710"/>
    </row>
    <row r="45" spans="1:10" ht="25.5" customHeight="1" x14ac:dyDescent="0.25">
      <c r="A45" s="710"/>
      <c r="B45" s="710"/>
      <c r="C45" s="250" t="s">
        <v>3959</v>
      </c>
      <c r="D45" s="91" t="s">
        <v>3960</v>
      </c>
      <c r="E45" s="251" t="s">
        <v>16</v>
      </c>
      <c r="F45" s="91"/>
      <c r="G45" s="232"/>
      <c r="H45" s="71"/>
      <c r="I45" s="697" t="s">
        <v>16</v>
      </c>
      <c r="J45" s="710"/>
    </row>
    <row r="46" spans="1:10" ht="25.5" customHeight="1" x14ac:dyDescent="0.25">
      <c r="A46" s="710"/>
      <c r="B46" s="710"/>
      <c r="C46" s="250" t="s">
        <v>3961</v>
      </c>
      <c r="D46" s="91" t="s">
        <v>3962</v>
      </c>
      <c r="E46" s="91" t="str">
        <f>IFERROR(E45-E44,"")</f>
        <v/>
      </c>
      <c r="F46" s="91"/>
      <c r="G46" s="232"/>
      <c r="H46" s="71"/>
      <c r="I46" s="697" t="s">
        <v>16</v>
      </c>
      <c r="J46" s="710"/>
    </row>
    <row r="47" spans="1:10" ht="25.5" customHeight="1" x14ac:dyDescent="0.25">
      <c r="A47" s="710"/>
      <c r="B47" s="710"/>
      <c r="C47" s="250" t="s">
        <v>3963</v>
      </c>
      <c r="D47" s="91" t="s">
        <v>3964</v>
      </c>
      <c r="E47" s="91" t="str">
        <f>IFERROR(E46/E45,"")</f>
        <v/>
      </c>
      <c r="F47" s="91"/>
      <c r="G47" s="232"/>
      <c r="H47" s="71"/>
      <c r="I47" s="697" t="s">
        <v>16</v>
      </c>
      <c r="J47" s="710"/>
    </row>
    <row r="48" spans="1:10" ht="35.25" customHeight="1" x14ac:dyDescent="0.25">
      <c r="A48" s="710"/>
      <c r="B48" s="710"/>
      <c r="C48" s="530" t="s">
        <v>3965</v>
      </c>
      <c r="D48" s="525" t="s">
        <v>3966</v>
      </c>
      <c r="E48" s="525"/>
      <c r="F48" s="525"/>
      <c r="G48" s="531"/>
      <c r="H48" s="532"/>
      <c r="I48" s="536"/>
      <c r="J48" s="710"/>
    </row>
    <row r="49" spans="1:10" ht="25.5" customHeight="1" x14ac:dyDescent="0.25">
      <c r="A49" s="710"/>
      <c r="B49" s="710"/>
      <c r="C49" s="529" t="s">
        <v>3967</v>
      </c>
      <c r="D49" s="91" t="s">
        <v>3968</v>
      </c>
      <c r="E49" s="91"/>
      <c r="F49" s="91"/>
      <c r="G49" s="232"/>
      <c r="H49" s="71"/>
      <c r="I49" s="697" t="s">
        <v>16</v>
      </c>
      <c r="J49" s="710"/>
    </row>
    <row r="50" spans="1:10" ht="25.5" customHeight="1" x14ac:dyDescent="0.25">
      <c r="A50" s="710"/>
      <c r="B50" s="710"/>
      <c r="C50" s="250" t="s">
        <v>3969</v>
      </c>
      <c r="D50" s="91" t="s">
        <v>3970</v>
      </c>
      <c r="E50" s="91" t="str">
        <f>IFERROR(E44+E49,"")</f>
        <v/>
      </c>
      <c r="F50" s="91"/>
      <c r="G50" s="232"/>
      <c r="H50" s="71"/>
      <c r="I50" s="697" t="s">
        <v>16</v>
      </c>
      <c r="J50" s="710"/>
    </row>
    <row r="51" spans="1:10" ht="25.5" customHeight="1" x14ac:dyDescent="0.25">
      <c r="A51" s="710"/>
      <c r="B51" s="710"/>
      <c r="C51" s="250" t="s">
        <v>3971</v>
      </c>
      <c r="D51" s="91" t="s">
        <v>3972</v>
      </c>
      <c r="E51" s="91" t="str">
        <f>IFERROR(E38+E50,"")</f>
        <v/>
      </c>
      <c r="F51" s="91"/>
      <c r="G51" s="232"/>
      <c r="H51" s="71"/>
      <c r="I51" s="697" t="s">
        <v>16</v>
      </c>
      <c r="J51" s="710"/>
    </row>
    <row r="52" spans="1:10" ht="25.5" customHeight="1" x14ac:dyDescent="0.25">
      <c r="A52" s="710"/>
      <c r="B52" s="710"/>
      <c r="C52" s="537" t="s">
        <v>3973</v>
      </c>
      <c r="D52" s="538" t="s">
        <v>3974</v>
      </c>
      <c r="E52" s="538" t="str">
        <f>IFERROR(E43/E36,"")</f>
        <v/>
      </c>
      <c r="F52" s="538"/>
      <c r="G52" s="539"/>
      <c r="H52" s="540"/>
      <c r="I52" s="572" t="s">
        <v>16</v>
      </c>
      <c r="J52" s="710"/>
    </row>
    <row r="53" spans="1:10" ht="34.5" customHeight="1" x14ac:dyDescent="0.25">
      <c r="A53" s="710"/>
      <c r="B53" s="710"/>
      <c r="C53" s="537" t="s">
        <v>3975</v>
      </c>
      <c r="D53" s="538" t="s">
        <v>3976</v>
      </c>
      <c r="E53" s="538" t="str">
        <f>IFERROR(E51/E36,"")</f>
        <v/>
      </c>
      <c r="F53" s="538"/>
      <c r="G53" s="539"/>
      <c r="H53" s="586"/>
      <c r="I53" s="572" t="s">
        <v>16</v>
      </c>
      <c r="J53" s="710"/>
    </row>
    <row r="54" spans="1:10" ht="36" customHeight="1" x14ac:dyDescent="0.25">
      <c r="A54" s="710"/>
      <c r="B54" s="710"/>
      <c r="C54" s="537" t="s">
        <v>3977</v>
      </c>
      <c r="D54" s="538" t="s">
        <v>3978</v>
      </c>
      <c r="E54" s="538" t="str">
        <f>IFERROR(E51/E37,"")</f>
        <v/>
      </c>
      <c r="F54" s="538"/>
      <c r="G54" s="539"/>
      <c r="H54" s="532"/>
      <c r="I54" s="572" t="s">
        <v>16</v>
      </c>
      <c r="J54" s="710"/>
    </row>
    <row r="55" spans="1:10" ht="36" customHeight="1" x14ac:dyDescent="0.25">
      <c r="A55" s="710"/>
      <c r="B55" s="710"/>
      <c r="C55" s="530" t="s">
        <v>3979</v>
      </c>
      <c r="D55" s="525" t="s">
        <v>3980</v>
      </c>
      <c r="E55" s="525"/>
      <c r="F55" s="525"/>
      <c r="G55" s="531"/>
      <c r="H55" s="586"/>
      <c r="I55" s="572"/>
      <c r="J55" s="710"/>
    </row>
    <row r="56" spans="1:10" ht="36" customHeight="1" x14ac:dyDescent="0.25">
      <c r="A56" s="710"/>
      <c r="B56" s="710"/>
      <c r="C56" s="530" t="s">
        <v>3981</v>
      </c>
      <c r="D56" s="525" t="s">
        <v>3982</v>
      </c>
      <c r="E56" s="525" t="str">
        <f>IFERROR(E46/#REF!,"")</f>
        <v/>
      </c>
      <c r="F56" s="525"/>
      <c r="G56" s="531"/>
      <c r="H56" s="586"/>
      <c r="I56" s="572" t="s">
        <v>16</v>
      </c>
      <c r="J56" s="710"/>
    </row>
    <row r="57" spans="1:10" ht="36" customHeight="1" x14ac:dyDescent="0.25">
      <c r="A57" s="710"/>
      <c r="B57" s="710"/>
      <c r="C57" s="530" t="s">
        <v>3983</v>
      </c>
      <c r="D57" s="525" t="s">
        <v>3984</v>
      </c>
      <c r="E57" s="525" t="str">
        <f>IFERROR(E54/#REF!,"")</f>
        <v/>
      </c>
      <c r="F57" s="525"/>
      <c r="G57" s="531"/>
      <c r="H57" s="586"/>
      <c r="I57" s="572" t="s">
        <v>16</v>
      </c>
      <c r="J57" s="710"/>
    </row>
    <row r="58" spans="1:10" ht="25.5" customHeight="1" x14ac:dyDescent="0.25">
      <c r="A58" s="710"/>
      <c r="B58" s="710"/>
      <c r="C58" s="1216" t="s">
        <v>3346</v>
      </c>
      <c r="D58" s="1217"/>
      <c r="E58" s="1217"/>
      <c r="F58" s="1217"/>
      <c r="G58" s="1217"/>
      <c r="H58" s="1217"/>
      <c r="I58" s="1218"/>
      <c r="J58" s="710"/>
    </row>
    <row r="59" spans="1:10" ht="25.5" customHeight="1" x14ac:dyDescent="0.25">
      <c r="A59" s="710"/>
      <c r="B59" s="710"/>
      <c r="C59" s="250" t="s">
        <v>1633</v>
      </c>
      <c r="D59" s="91" t="s">
        <v>3985</v>
      </c>
      <c r="E59" s="251"/>
      <c r="F59" s="91"/>
      <c r="G59" s="232"/>
      <c r="H59" s="252"/>
      <c r="I59" s="697" t="s">
        <v>16</v>
      </c>
      <c r="J59" s="710"/>
    </row>
    <row r="60" spans="1:10" ht="25.5" customHeight="1" x14ac:dyDescent="0.25">
      <c r="A60" s="710"/>
      <c r="B60" s="710"/>
      <c r="C60" s="250" t="s">
        <v>3986</v>
      </c>
      <c r="D60" s="91" t="s">
        <v>3987</v>
      </c>
      <c r="E60" s="251" t="s">
        <v>16</v>
      </c>
      <c r="F60" s="91"/>
      <c r="G60" s="232"/>
      <c r="H60" s="71"/>
      <c r="I60" s="697" t="s">
        <v>16</v>
      </c>
      <c r="J60" s="710"/>
    </row>
    <row r="61" spans="1:10" ht="25.5" customHeight="1" x14ac:dyDescent="0.25">
      <c r="A61" s="742"/>
      <c r="B61" s="710"/>
      <c r="C61" s="250" t="s">
        <v>3988</v>
      </c>
      <c r="D61" s="91" t="s">
        <v>3989</v>
      </c>
      <c r="E61" s="105"/>
      <c r="F61" s="91"/>
      <c r="G61" s="232"/>
      <c r="H61" s="71"/>
      <c r="I61" s="697" t="s">
        <v>16</v>
      </c>
      <c r="J61" s="742"/>
    </row>
    <row r="62" spans="1:10" ht="25.5" customHeight="1" x14ac:dyDescent="0.25">
      <c r="A62" s="710"/>
      <c r="B62" s="710"/>
      <c r="C62" s="250" t="s">
        <v>3961</v>
      </c>
      <c r="D62" s="91" t="s">
        <v>3990</v>
      </c>
      <c r="E62" s="91" t="str">
        <f>IFERROR(E61-E60,"")</f>
        <v/>
      </c>
      <c r="F62" s="91"/>
      <c r="G62" s="232"/>
      <c r="H62" s="71"/>
      <c r="I62" s="697" t="s">
        <v>16</v>
      </c>
      <c r="J62" s="710"/>
    </row>
    <row r="63" spans="1:10" ht="33.75" customHeight="1" x14ac:dyDescent="0.25">
      <c r="A63" s="710"/>
      <c r="B63" s="710"/>
      <c r="C63" s="250" t="s">
        <v>3963</v>
      </c>
      <c r="D63" s="91" t="s">
        <v>3991</v>
      </c>
      <c r="E63" s="91" t="str">
        <f>IFERROR(E62/E61,"")</f>
        <v/>
      </c>
      <c r="F63" s="91"/>
      <c r="G63" s="232"/>
      <c r="H63" s="252"/>
      <c r="I63" s="697" t="s">
        <v>16</v>
      </c>
      <c r="J63" s="710"/>
    </row>
    <row r="64" spans="1:10" ht="35.25" customHeight="1" x14ac:dyDescent="0.25">
      <c r="A64" s="710"/>
      <c r="B64" s="710"/>
      <c r="C64" s="530" t="s">
        <v>3965</v>
      </c>
      <c r="D64" s="525" t="s">
        <v>3992</v>
      </c>
      <c r="E64" s="525"/>
      <c r="F64" s="525"/>
      <c r="G64" s="531"/>
      <c r="H64" s="532"/>
      <c r="I64" s="536"/>
      <c r="J64" s="710"/>
    </row>
    <row r="65" spans="3:9" ht="25.5" customHeight="1" x14ac:dyDescent="0.25">
      <c r="C65" s="250" t="s">
        <v>3993</v>
      </c>
      <c r="D65" s="91" t="s">
        <v>3994</v>
      </c>
      <c r="E65" s="91" t="str">
        <f>IFERROR(E60+E38,"")</f>
        <v/>
      </c>
      <c r="F65" s="91"/>
      <c r="G65" s="232"/>
      <c r="H65" s="71"/>
      <c r="I65" s="697" t="s">
        <v>16</v>
      </c>
    </row>
    <row r="66" spans="3:9" ht="30.75" customHeight="1" x14ac:dyDescent="0.25">
      <c r="C66" s="537" t="s">
        <v>3973</v>
      </c>
      <c r="D66" s="538" t="s">
        <v>3995</v>
      </c>
      <c r="E66" s="538" t="str">
        <f>IFERROR(E59/E36,"")</f>
        <v/>
      </c>
      <c r="F66" s="538"/>
      <c r="G66" s="539"/>
      <c r="H66" s="540"/>
      <c r="I66" s="572" t="s">
        <v>16</v>
      </c>
    </row>
    <row r="67" spans="3:9" ht="30.75" customHeight="1" x14ac:dyDescent="0.25">
      <c r="C67" s="537" t="s">
        <v>3996</v>
      </c>
      <c r="D67" s="538" t="s">
        <v>3997</v>
      </c>
      <c r="E67" s="538" t="str">
        <f>IFERROR(E65/E36,"")</f>
        <v/>
      </c>
      <c r="F67" s="538"/>
      <c r="G67" s="539"/>
      <c r="H67" s="540"/>
      <c r="I67" s="572" t="s">
        <v>16</v>
      </c>
    </row>
    <row r="68" spans="3:9" ht="30.75" customHeight="1" x14ac:dyDescent="0.25">
      <c r="C68" s="537" t="s">
        <v>3998</v>
      </c>
      <c r="D68" s="538" t="s">
        <v>3999</v>
      </c>
      <c r="E68" s="538" t="str">
        <f>IFERROR(E65/E37,"")</f>
        <v/>
      </c>
      <c r="F68" s="538"/>
      <c r="G68" s="539"/>
      <c r="H68" s="541"/>
      <c r="I68" s="572" t="s">
        <v>16</v>
      </c>
    </row>
    <row r="69" spans="3:9" ht="30.75" customHeight="1" x14ac:dyDescent="0.25">
      <c r="C69" s="530" t="s">
        <v>3979</v>
      </c>
      <c r="D69" s="525" t="s">
        <v>4000</v>
      </c>
      <c r="E69" s="525"/>
      <c r="F69" s="525"/>
      <c r="G69" s="531"/>
      <c r="H69" s="532"/>
      <c r="I69" s="572"/>
    </row>
    <row r="70" spans="3:9" ht="30.75" customHeight="1" x14ac:dyDescent="0.25">
      <c r="C70" s="530" t="s">
        <v>4001</v>
      </c>
      <c r="D70" s="525" t="s">
        <v>4002</v>
      </c>
      <c r="E70" s="525" t="str">
        <f>IFERROR(E60/#REF!,"")</f>
        <v/>
      </c>
      <c r="F70" s="525"/>
      <c r="G70" s="531"/>
      <c r="H70" s="532"/>
      <c r="I70" s="572" t="s">
        <v>16</v>
      </c>
    </row>
    <row r="71" spans="3:9" ht="25.5" customHeight="1" x14ac:dyDescent="0.25">
      <c r="C71" s="1216" t="s">
        <v>4003</v>
      </c>
      <c r="D71" s="1217"/>
      <c r="E71" s="1217"/>
      <c r="F71" s="1217"/>
      <c r="G71" s="1217"/>
      <c r="H71" s="1217"/>
      <c r="I71" s="1218"/>
    </row>
    <row r="72" spans="3:9" ht="25.5" customHeight="1" x14ac:dyDescent="0.25">
      <c r="C72" s="250" t="s">
        <v>4004</v>
      </c>
      <c r="D72" s="91" t="s">
        <v>4005</v>
      </c>
      <c r="E72" s="91" t="str">
        <f>IFERROR(#REF!/#REF!,"")</f>
        <v/>
      </c>
      <c r="F72" s="91"/>
      <c r="G72" s="232"/>
      <c r="H72" s="71"/>
      <c r="I72" s="697" t="s">
        <v>16</v>
      </c>
    </row>
    <row r="73" spans="3:9" ht="25.5" customHeight="1" x14ac:dyDescent="0.25">
      <c r="C73" s="1216" t="s">
        <v>3350</v>
      </c>
      <c r="D73" s="1217"/>
      <c r="E73" s="1217"/>
      <c r="F73" s="1217"/>
      <c r="G73" s="1217"/>
      <c r="H73" s="1217"/>
      <c r="I73" s="1218"/>
    </row>
    <row r="74" spans="3:9" ht="25.5" customHeight="1" x14ac:dyDescent="0.25">
      <c r="C74" s="250" t="s">
        <v>4006</v>
      </c>
      <c r="D74" s="91" t="s">
        <v>3897</v>
      </c>
      <c r="E74" s="253" t="s">
        <v>16</v>
      </c>
      <c r="F74" s="91"/>
      <c r="G74" s="232"/>
      <c r="H74" s="252"/>
      <c r="I74" s="697" t="s">
        <v>16</v>
      </c>
    </row>
    <row r="75" spans="3:9" ht="25.5" customHeight="1" x14ac:dyDescent="0.25">
      <c r="C75" s="250" t="s">
        <v>3986</v>
      </c>
      <c r="D75" s="91" t="s">
        <v>4007</v>
      </c>
      <c r="E75" s="253" t="s">
        <v>16</v>
      </c>
      <c r="F75" s="91"/>
      <c r="G75" s="232"/>
      <c r="H75" s="71"/>
      <c r="I75" s="697" t="s">
        <v>16</v>
      </c>
    </row>
    <row r="76" spans="3:9" ht="25.5" customHeight="1" x14ac:dyDescent="0.25">
      <c r="C76" s="530" t="s">
        <v>4008</v>
      </c>
      <c r="D76" s="525" t="s">
        <v>4009</v>
      </c>
      <c r="E76" s="547"/>
      <c r="F76" s="525"/>
      <c r="G76" s="531"/>
      <c r="H76" s="532"/>
      <c r="I76" s="536"/>
    </row>
    <row r="77" spans="3:9" ht="36" customHeight="1" x14ac:dyDescent="0.25">
      <c r="C77" s="530" t="s">
        <v>4010</v>
      </c>
      <c r="D77" s="525" t="s">
        <v>4011</v>
      </c>
      <c r="E77" s="547"/>
      <c r="F77" s="525"/>
      <c r="G77" s="531"/>
      <c r="H77" s="541"/>
      <c r="I77" s="536"/>
    </row>
    <row r="78" spans="3:9" ht="25.5" customHeight="1" x14ac:dyDescent="0.25">
      <c r="C78" s="537" t="s">
        <v>4012</v>
      </c>
      <c r="D78" s="538" t="s">
        <v>4013</v>
      </c>
      <c r="E78" s="546" t="str">
        <f>IFERROR(E74/#REF!,"")</f>
        <v/>
      </c>
      <c r="F78" s="538"/>
      <c r="G78" s="539"/>
      <c r="H78" s="540"/>
      <c r="I78" s="572" t="s">
        <v>16</v>
      </c>
    </row>
    <row r="79" spans="3:9" ht="25.5" customHeight="1" x14ac:dyDescent="0.25">
      <c r="C79" s="537" t="s">
        <v>4014</v>
      </c>
      <c r="D79" s="538" t="s">
        <v>4015</v>
      </c>
      <c r="E79" s="546" t="str">
        <f>IFERROR($D$75/#REF!,"")</f>
        <v/>
      </c>
      <c r="F79" s="538"/>
      <c r="G79" s="539"/>
      <c r="H79" s="540"/>
      <c r="I79" s="572" t="s">
        <v>16</v>
      </c>
    </row>
    <row r="80" spans="3:9" ht="25.5" customHeight="1" x14ac:dyDescent="0.25">
      <c r="C80" s="537" t="s">
        <v>4016</v>
      </c>
      <c r="D80" s="538" t="s">
        <v>4017</v>
      </c>
      <c r="E80" s="546" t="str">
        <f>IFERROR($D$75/#REF!,"")</f>
        <v/>
      </c>
      <c r="F80" s="538"/>
      <c r="G80" s="539"/>
      <c r="H80" s="541"/>
      <c r="I80" s="572" t="s">
        <v>16</v>
      </c>
    </row>
    <row r="81" spans="3:9" ht="38.25" customHeight="1" x14ac:dyDescent="0.25">
      <c r="C81" s="530" t="s">
        <v>4018</v>
      </c>
      <c r="D81" s="525" t="s">
        <v>4019</v>
      </c>
      <c r="E81" s="545"/>
      <c r="F81" s="525"/>
      <c r="G81" s="531"/>
      <c r="H81" s="532"/>
      <c r="I81" s="536"/>
    </row>
    <row r="82" spans="3:9" ht="38.25" customHeight="1" x14ac:dyDescent="0.25">
      <c r="C82" s="530" t="s">
        <v>4020</v>
      </c>
      <c r="D82" s="525" t="s">
        <v>4021</v>
      </c>
      <c r="E82" s="545"/>
      <c r="F82" s="525"/>
      <c r="G82" s="531"/>
      <c r="H82" s="532"/>
      <c r="I82" s="536"/>
    </row>
    <row r="83" spans="3:9" ht="38.25" customHeight="1" x14ac:dyDescent="0.25">
      <c r="C83" s="530" t="s">
        <v>4022</v>
      </c>
      <c r="D83" s="525" t="s">
        <v>4023</v>
      </c>
      <c r="E83" s="545"/>
      <c r="F83" s="525"/>
      <c r="G83" s="531"/>
      <c r="H83" s="532"/>
      <c r="I83" s="536"/>
    </row>
    <row r="84" spans="3:9" ht="38.25" customHeight="1" x14ac:dyDescent="0.25">
      <c r="C84" s="530" t="s">
        <v>4024</v>
      </c>
      <c r="D84" s="525" t="s">
        <v>4025</v>
      </c>
      <c r="E84" s="545"/>
      <c r="F84" s="525"/>
      <c r="G84" s="531"/>
      <c r="H84" s="532"/>
      <c r="I84" s="536"/>
    </row>
    <row r="85" spans="3:9" ht="25.5" customHeight="1" x14ac:dyDescent="0.25">
      <c r="C85" s="1216" t="s">
        <v>3353</v>
      </c>
      <c r="D85" s="1217"/>
      <c r="E85" s="1217"/>
      <c r="F85" s="1217"/>
      <c r="G85" s="1217"/>
      <c r="H85" s="1217"/>
      <c r="I85" s="1217"/>
    </row>
    <row r="86" spans="3:9" ht="25.5" customHeight="1" x14ac:dyDescent="0.25">
      <c r="C86" s="250" t="s">
        <v>4006</v>
      </c>
      <c r="D86" s="91" t="s">
        <v>3902</v>
      </c>
      <c r="E86" s="253" t="s">
        <v>16</v>
      </c>
      <c r="F86" s="254"/>
      <c r="G86" s="232"/>
      <c r="H86" s="252"/>
      <c r="I86" s="697" t="s">
        <v>16</v>
      </c>
    </row>
    <row r="87" spans="3:9" ht="25.5" customHeight="1" x14ac:dyDescent="0.25">
      <c r="C87" s="250" t="s">
        <v>3986</v>
      </c>
      <c r="D87" s="91" t="s">
        <v>4026</v>
      </c>
      <c r="E87" s="253" t="s">
        <v>16</v>
      </c>
      <c r="F87" s="91"/>
      <c r="G87" s="232"/>
      <c r="H87" s="71"/>
      <c r="I87" s="697" t="s">
        <v>16</v>
      </c>
    </row>
    <row r="88" spans="3:9" ht="25.5" customHeight="1" x14ac:dyDescent="0.25">
      <c r="C88" s="530" t="s">
        <v>4008</v>
      </c>
      <c r="D88" s="525" t="s">
        <v>4027</v>
      </c>
      <c r="E88" s="547"/>
      <c r="F88" s="525"/>
      <c r="G88" s="531"/>
      <c r="H88" s="532"/>
      <c r="I88" s="536"/>
    </row>
    <row r="89" spans="3:9" ht="25.5" customHeight="1" x14ac:dyDescent="0.25">
      <c r="C89" s="250" t="s">
        <v>4028</v>
      </c>
      <c r="D89" s="91" t="s">
        <v>4029</v>
      </c>
      <c r="E89" s="254" t="str">
        <f>IFERROR(E86+E38,"")</f>
        <v/>
      </c>
      <c r="F89" s="91"/>
      <c r="G89" s="232"/>
      <c r="H89" s="71"/>
      <c r="I89" s="697" t="s">
        <v>16</v>
      </c>
    </row>
    <row r="90" spans="3:9" ht="25.5" customHeight="1" x14ac:dyDescent="0.25">
      <c r="C90" s="530" t="s">
        <v>4030</v>
      </c>
      <c r="D90" s="525" t="s">
        <v>4031</v>
      </c>
      <c r="E90" s="547"/>
      <c r="F90" s="525"/>
      <c r="G90" s="531"/>
      <c r="H90" s="532"/>
      <c r="I90" s="536"/>
    </row>
    <row r="91" spans="3:9" ht="25.5" customHeight="1" x14ac:dyDescent="0.25">
      <c r="C91" s="537" t="s">
        <v>4032</v>
      </c>
      <c r="D91" s="538" t="s">
        <v>4033</v>
      </c>
      <c r="E91" s="546" t="str">
        <f>IFERROR(E86/#REF!,"")</f>
        <v/>
      </c>
      <c r="F91" s="538"/>
      <c r="G91" s="539"/>
      <c r="H91" s="540"/>
      <c r="I91" s="572" t="s">
        <v>16</v>
      </c>
    </row>
    <row r="92" spans="3:9" ht="25.5" customHeight="1" x14ac:dyDescent="0.25">
      <c r="C92" s="537" t="s">
        <v>4034</v>
      </c>
      <c r="D92" s="538" t="s">
        <v>4035</v>
      </c>
      <c r="E92" s="546" t="str">
        <f>IFERROR(E87/#REF!,"")</f>
        <v/>
      </c>
      <c r="F92" s="538"/>
      <c r="G92" s="539"/>
      <c r="H92" s="541"/>
      <c r="I92" s="572" t="s">
        <v>16</v>
      </c>
    </row>
    <row r="93" spans="3:9" ht="25.5" customHeight="1" x14ac:dyDescent="0.25">
      <c r="C93" s="537" t="s">
        <v>4036</v>
      </c>
      <c r="D93" s="538" t="s">
        <v>4037</v>
      </c>
      <c r="E93" s="546" t="str">
        <f>IFERROR(E89/#REF!,"")</f>
        <v/>
      </c>
      <c r="F93" s="538"/>
      <c r="G93" s="539"/>
      <c r="H93" s="540"/>
      <c r="I93" s="572" t="s">
        <v>16</v>
      </c>
    </row>
    <row r="94" spans="3:9" ht="25.5" customHeight="1" x14ac:dyDescent="0.25">
      <c r="C94" s="537" t="s">
        <v>4038</v>
      </c>
      <c r="D94" s="538" t="s">
        <v>4039</v>
      </c>
      <c r="E94" s="546" t="str">
        <f>IFERROR(E89/$D$35,"")</f>
        <v/>
      </c>
      <c r="F94" s="538"/>
      <c r="G94" s="539"/>
      <c r="H94" s="541"/>
      <c r="I94" s="572" t="s">
        <v>16</v>
      </c>
    </row>
    <row r="95" spans="3:9" ht="25.5" customHeight="1" x14ac:dyDescent="0.25">
      <c r="C95" s="530" t="s">
        <v>4040</v>
      </c>
      <c r="D95" s="525" t="s">
        <v>4041</v>
      </c>
      <c r="E95" s="545" t="str">
        <f>IFERROR(E91/#REF!,"")</f>
        <v/>
      </c>
      <c r="F95" s="525"/>
      <c r="G95" s="531"/>
      <c r="H95" s="532"/>
      <c r="I95" s="536" t="s">
        <v>16</v>
      </c>
    </row>
    <row r="96" spans="3:9" ht="25.5" customHeight="1" x14ac:dyDescent="0.25">
      <c r="C96" s="530" t="s">
        <v>4042</v>
      </c>
      <c r="D96" s="525" t="s">
        <v>4043</v>
      </c>
      <c r="E96" s="545" t="str">
        <f>IFERROR(E92/#REF!,"")</f>
        <v/>
      </c>
      <c r="F96" s="525"/>
      <c r="G96" s="531"/>
      <c r="H96" s="532"/>
      <c r="I96" s="536" t="s">
        <v>16</v>
      </c>
    </row>
    <row r="97" spans="3:9" ht="25.5" customHeight="1" x14ac:dyDescent="0.25">
      <c r="C97" s="530" t="s">
        <v>4022</v>
      </c>
      <c r="D97" s="525" t="s">
        <v>4044</v>
      </c>
      <c r="E97" s="545"/>
      <c r="F97" s="525"/>
      <c r="G97" s="531"/>
      <c r="H97" s="532"/>
      <c r="I97" s="536"/>
    </row>
    <row r="98" spans="3:9" ht="32.25" customHeight="1" x14ac:dyDescent="0.25">
      <c r="C98" s="530" t="s">
        <v>4045</v>
      </c>
      <c r="D98" s="525" t="s">
        <v>4046</v>
      </c>
      <c r="E98" s="575"/>
      <c r="F98" s="525"/>
      <c r="G98" s="531"/>
      <c r="H98" s="532"/>
      <c r="I98" s="576"/>
    </row>
    <row r="99" spans="3:9" ht="25.5" customHeight="1" x14ac:dyDescent="0.25">
      <c r="C99" s="1216" t="s">
        <v>4047</v>
      </c>
      <c r="D99" s="1217"/>
      <c r="E99" s="1217"/>
      <c r="F99" s="1217"/>
      <c r="G99" s="1217"/>
      <c r="H99" s="1217"/>
      <c r="I99" s="1218"/>
    </row>
    <row r="100" spans="3:9" ht="25.5" customHeight="1" x14ac:dyDescent="0.25">
      <c r="C100" s="250" t="s">
        <v>3986</v>
      </c>
      <c r="D100" s="91" t="s">
        <v>4048</v>
      </c>
      <c r="E100" s="251" t="s">
        <v>16</v>
      </c>
      <c r="F100" s="91"/>
      <c r="G100" s="232"/>
      <c r="H100" s="588"/>
      <c r="I100" s="697" t="s">
        <v>16</v>
      </c>
    </row>
    <row r="101" spans="3:9" ht="25.5" customHeight="1" x14ac:dyDescent="0.25">
      <c r="C101" s="530" t="s">
        <v>4008</v>
      </c>
      <c r="D101" s="525" t="s">
        <v>4049</v>
      </c>
      <c r="E101" s="528"/>
      <c r="F101" s="525"/>
      <c r="G101" s="531"/>
      <c r="H101" s="532"/>
      <c r="I101" s="536"/>
    </row>
    <row r="102" spans="3:9" ht="25.5" customHeight="1" x14ac:dyDescent="0.25">
      <c r="C102" s="530" t="s">
        <v>4022</v>
      </c>
      <c r="D102" s="525" t="s">
        <v>4050</v>
      </c>
      <c r="E102" s="528"/>
      <c r="F102" s="525"/>
      <c r="G102" s="531"/>
      <c r="H102" s="532"/>
      <c r="I102" s="536"/>
    </row>
    <row r="103" spans="3:9" ht="35.25" customHeight="1" x14ac:dyDescent="0.25">
      <c r="C103" s="250" t="s">
        <v>4051</v>
      </c>
      <c r="D103" s="91" t="s">
        <v>4052</v>
      </c>
      <c r="E103" s="91" t="str">
        <f>IFERROR(E100/E39,"")</f>
        <v/>
      </c>
      <c r="F103" s="91"/>
      <c r="G103" s="232"/>
      <c r="H103" s="532"/>
      <c r="I103" s="697" t="s">
        <v>16</v>
      </c>
    </row>
    <row r="104" spans="3:9" ht="25.5" customHeight="1" x14ac:dyDescent="0.25">
      <c r="C104" s="1216" t="s">
        <v>4053</v>
      </c>
      <c r="D104" s="1217"/>
      <c r="E104" s="1217"/>
      <c r="F104" s="1217"/>
      <c r="G104" s="1217"/>
      <c r="H104" s="1217"/>
      <c r="I104" s="1218"/>
    </row>
    <row r="105" spans="3:9" ht="25.5" customHeight="1" x14ac:dyDescent="0.25">
      <c r="C105" s="250" t="s">
        <v>1633</v>
      </c>
      <c r="D105" s="91" t="s">
        <v>4054</v>
      </c>
      <c r="E105" s="251" t="s">
        <v>16</v>
      </c>
      <c r="F105" s="91"/>
      <c r="G105" s="232"/>
      <c r="H105" s="252"/>
      <c r="I105" s="697" t="s">
        <v>16</v>
      </c>
    </row>
    <row r="106" spans="3:9" ht="25.5" customHeight="1" x14ac:dyDescent="0.25">
      <c r="C106" s="250" t="s">
        <v>3986</v>
      </c>
      <c r="D106" s="91" t="s">
        <v>4055</v>
      </c>
      <c r="E106" s="251" t="s">
        <v>16</v>
      </c>
      <c r="F106" s="91"/>
      <c r="G106" s="232"/>
      <c r="H106" s="71"/>
      <c r="I106" s="697" t="s">
        <v>16</v>
      </c>
    </row>
    <row r="107" spans="3:9" ht="25.5" customHeight="1" x14ac:dyDescent="0.25">
      <c r="C107" s="530" t="s">
        <v>4008</v>
      </c>
      <c r="D107" s="525" t="s">
        <v>4056</v>
      </c>
      <c r="E107" s="528"/>
      <c r="F107" s="525"/>
      <c r="G107" s="531"/>
      <c r="H107" s="532"/>
      <c r="I107" s="536"/>
    </row>
    <row r="108" spans="3:9" ht="25.5" customHeight="1" x14ac:dyDescent="0.25">
      <c r="C108" s="530" t="s">
        <v>4022</v>
      </c>
      <c r="D108" s="525" t="s">
        <v>4057</v>
      </c>
      <c r="E108" s="528"/>
      <c r="F108" s="525"/>
      <c r="G108" s="531"/>
      <c r="H108" s="532"/>
      <c r="I108" s="536"/>
    </row>
    <row r="109" spans="3:9" ht="25.5" customHeight="1" x14ac:dyDescent="0.25">
      <c r="C109" s="250" t="s">
        <v>4058</v>
      </c>
      <c r="D109" s="91" t="s">
        <v>4059</v>
      </c>
      <c r="E109" s="91" t="str">
        <f>IFERROR(E105/E40,"")</f>
        <v/>
      </c>
      <c r="F109" s="91"/>
      <c r="G109" s="232"/>
      <c r="H109" s="532"/>
      <c r="I109" s="697" t="s">
        <v>16</v>
      </c>
    </row>
    <row r="110" spans="3:9" ht="25.5" customHeight="1" x14ac:dyDescent="0.25">
      <c r="C110" s="250" t="s">
        <v>4060</v>
      </c>
      <c r="D110" s="91" t="s">
        <v>4061</v>
      </c>
      <c r="E110" s="91" t="str">
        <f>IFERROR(E106/E40,"")</f>
        <v/>
      </c>
      <c r="F110" s="91"/>
      <c r="G110" s="232"/>
      <c r="H110" s="532"/>
      <c r="I110" s="697" t="s">
        <v>16</v>
      </c>
    </row>
    <row r="111" spans="3:9" ht="25.5" customHeight="1" x14ac:dyDescent="0.25">
      <c r="C111" s="1216" t="s">
        <v>3361</v>
      </c>
      <c r="D111" s="1217"/>
      <c r="E111" s="1217"/>
      <c r="F111" s="1217"/>
      <c r="G111" s="1217"/>
      <c r="H111" s="1217"/>
      <c r="I111" s="1218"/>
    </row>
    <row r="112" spans="3:9" ht="25.5" customHeight="1" x14ac:dyDescent="0.25">
      <c r="C112" s="250" t="s">
        <v>3986</v>
      </c>
      <c r="D112" s="91" t="s">
        <v>4062</v>
      </c>
      <c r="E112" s="251" t="s">
        <v>16</v>
      </c>
      <c r="F112" s="91"/>
      <c r="G112" s="232"/>
      <c r="H112" s="71"/>
      <c r="I112" s="697" t="s">
        <v>16</v>
      </c>
    </row>
    <row r="113" spans="3:9" ht="36" customHeight="1" x14ac:dyDescent="0.25">
      <c r="C113" s="537" t="s">
        <v>4063</v>
      </c>
      <c r="D113" s="538" t="s">
        <v>4064</v>
      </c>
      <c r="E113" s="538" t="str">
        <f>IFERROR(E112/E36,"")</f>
        <v/>
      </c>
      <c r="F113" s="538"/>
      <c r="G113" s="539"/>
      <c r="H113" s="540"/>
      <c r="I113" s="572" t="s">
        <v>16</v>
      </c>
    </row>
    <row r="114" spans="3:9" ht="36" customHeight="1" x14ac:dyDescent="0.25">
      <c r="C114" s="530" t="s">
        <v>4008</v>
      </c>
      <c r="D114" s="525" t="s">
        <v>4065</v>
      </c>
      <c r="E114" s="528" t="s">
        <v>16</v>
      </c>
      <c r="F114" s="525"/>
      <c r="G114" s="531"/>
      <c r="H114" s="532"/>
      <c r="I114" s="536" t="s">
        <v>16</v>
      </c>
    </row>
    <row r="115" spans="3:9" ht="36" customHeight="1" x14ac:dyDescent="0.25">
      <c r="C115" s="530" t="s">
        <v>4022</v>
      </c>
      <c r="D115" s="525" t="s">
        <v>4066</v>
      </c>
      <c r="E115" s="528"/>
      <c r="F115" s="525"/>
      <c r="G115" s="531"/>
      <c r="H115" s="532"/>
      <c r="I115" s="536"/>
    </row>
    <row r="116" spans="3:9" ht="36" customHeight="1" x14ac:dyDescent="0.25">
      <c r="C116" s="530" t="s">
        <v>4067</v>
      </c>
      <c r="D116" s="525" t="s">
        <v>4068</v>
      </c>
      <c r="E116" s="528"/>
      <c r="F116" s="525"/>
      <c r="G116" s="531"/>
      <c r="H116" s="532"/>
      <c r="I116" s="536"/>
    </row>
    <row r="117" spans="3:9" ht="25.5" customHeight="1" x14ac:dyDescent="0.25">
      <c r="C117" s="1225" t="s">
        <v>4069</v>
      </c>
      <c r="D117" s="1226"/>
      <c r="E117" s="1226"/>
      <c r="F117" s="1226"/>
      <c r="G117" s="1226"/>
      <c r="H117" s="1226"/>
      <c r="I117" s="1227"/>
    </row>
    <row r="118" spans="3:9" ht="25.5" customHeight="1" x14ac:dyDescent="0.25">
      <c r="C118" s="1222" t="s">
        <v>3363</v>
      </c>
      <c r="D118" s="1223"/>
      <c r="E118" s="1223"/>
      <c r="F118" s="1223"/>
      <c r="G118" s="1223"/>
      <c r="H118" s="1223"/>
      <c r="I118" s="1224"/>
    </row>
    <row r="119" spans="3:9" ht="39" customHeight="1" x14ac:dyDescent="0.25">
      <c r="C119" s="250" t="s">
        <v>1633</v>
      </c>
      <c r="D119" s="91" t="s">
        <v>4070</v>
      </c>
      <c r="E119" s="251" t="s">
        <v>16</v>
      </c>
      <c r="F119" s="91"/>
      <c r="G119" s="232"/>
      <c r="H119" s="252"/>
      <c r="I119" s="697" t="s">
        <v>16</v>
      </c>
    </row>
    <row r="120" spans="3:9" ht="25.5" customHeight="1" x14ac:dyDescent="0.25">
      <c r="C120" s="250" t="s">
        <v>4071</v>
      </c>
      <c r="D120" s="91" t="s">
        <v>1646</v>
      </c>
      <c r="E120" s="251" t="s">
        <v>16</v>
      </c>
      <c r="F120" s="91"/>
      <c r="G120" s="232"/>
      <c r="H120" s="71"/>
      <c r="I120" s="697" t="s">
        <v>16</v>
      </c>
    </row>
    <row r="121" spans="3:9" ht="25.5" customHeight="1" x14ac:dyDescent="0.25">
      <c r="C121" s="529" t="s">
        <v>3967</v>
      </c>
      <c r="D121" s="91" t="s">
        <v>4072</v>
      </c>
      <c r="E121" s="91"/>
      <c r="F121" s="91"/>
      <c r="G121" s="232"/>
      <c r="H121" s="71"/>
      <c r="I121" s="697" t="s">
        <v>16</v>
      </c>
    </row>
    <row r="122" spans="3:9" ht="25.5" customHeight="1" x14ac:dyDescent="0.25">
      <c r="C122" s="250" t="s">
        <v>4073</v>
      </c>
      <c r="D122" s="91" t="s">
        <v>4074</v>
      </c>
      <c r="E122" s="91" t="str">
        <f>IFERROR(E120+E121,"")</f>
        <v/>
      </c>
      <c r="F122" s="91"/>
      <c r="G122" s="232"/>
      <c r="H122" s="71"/>
      <c r="I122" s="697" t="s">
        <v>16</v>
      </c>
    </row>
    <row r="123" spans="3:9" ht="25.5" customHeight="1" x14ac:dyDescent="0.25">
      <c r="C123" s="529" t="s">
        <v>4075</v>
      </c>
      <c r="D123" s="91" t="s">
        <v>4076</v>
      </c>
      <c r="E123" s="91" t="str">
        <f>IFERROR(+E119/E43,"")</f>
        <v/>
      </c>
      <c r="F123" s="91"/>
      <c r="G123" s="232"/>
      <c r="H123" s="71"/>
      <c r="I123" s="697" t="s">
        <v>16</v>
      </c>
    </row>
    <row r="124" spans="3:9" ht="25.5" customHeight="1" x14ac:dyDescent="0.25">
      <c r="C124" s="250" t="s">
        <v>4077</v>
      </c>
      <c r="D124" s="91" t="s">
        <v>4078</v>
      </c>
      <c r="E124" s="91" t="str">
        <f>IFERROR(E122/E50,"")</f>
        <v/>
      </c>
      <c r="F124" s="91"/>
      <c r="G124" s="232"/>
      <c r="H124" s="71"/>
      <c r="I124" s="697" t="s">
        <v>16</v>
      </c>
    </row>
    <row r="125" spans="3:9" ht="38.25" customHeight="1" x14ac:dyDescent="0.25">
      <c r="C125" s="250" t="s">
        <v>4079</v>
      </c>
      <c r="D125" s="91" t="s">
        <v>4080</v>
      </c>
      <c r="E125" s="91" t="str">
        <f>IFERROR(E123/E51,"")</f>
        <v/>
      </c>
      <c r="F125" s="91"/>
      <c r="G125" s="232"/>
      <c r="H125" s="252"/>
      <c r="I125" s="697" t="s">
        <v>16</v>
      </c>
    </row>
    <row r="126" spans="3:9" ht="25.5" customHeight="1" x14ac:dyDescent="0.25">
      <c r="C126" s="537" t="s">
        <v>4081</v>
      </c>
      <c r="D126" s="538" t="s">
        <v>4082</v>
      </c>
      <c r="E126" s="538" t="str">
        <f>IFERROR(E119/E36,"")</f>
        <v/>
      </c>
      <c r="F126" s="538"/>
      <c r="G126" s="539"/>
      <c r="H126" s="540"/>
      <c r="I126" s="572" t="s">
        <v>16</v>
      </c>
    </row>
    <row r="127" spans="3:9" ht="32.25" customHeight="1" x14ac:dyDescent="0.25">
      <c r="C127" s="537" t="s">
        <v>4083</v>
      </c>
      <c r="D127" s="538" t="s">
        <v>4084</v>
      </c>
      <c r="E127" s="538" t="str">
        <f>IFERROR(E122/E36,"")</f>
        <v/>
      </c>
      <c r="F127" s="538"/>
      <c r="G127" s="539"/>
      <c r="H127" s="540"/>
      <c r="I127" s="572" t="s">
        <v>16</v>
      </c>
    </row>
    <row r="128" spans="3:9" ht="32.25" customHeight="1" x14ac:dyDescent="0.25">
      <c r="C128" s="537" t="s">
        <v>4085</v>
      </c>
      <c r="D128" s="538" t="s">
        <v>4086</v>
      </c>
      <c r="E128" s="538" t="str">
        <f>IFERROR(E122/E37,"")</f>
        <v/>
      </c>
      <c r="F128" s="538"/>
      <c r="G128" s="539"/>
      <c r="H128" s="541"/>
      <c r="I128" s="572" t="s">
        <v>16</v>
      </c>
    </row>
    <row r="129" spans="3:9" ht="33" customHeight="1" x14ac:dyDescent="0.25">
      <c r="C129" s="530" t="s">
        <v>4087</v>
      </c>
      <c r="D129" s="525" t="s">
        <v>4088</v>
      </c>
      <c r="E129" s="525"/>
      <c r="F129" s="525"/>
      <c r="G129" s="539"/>
      <c r="H129" s="532"/>
      <c r="I129" s="572"/>
    </row>
    <row r="130" spans="3:9" ht="33" customHeight="1" x14ac:dyDescent="0.25">
      <c r="C130" s="530" t="s">
        <v>4089</v>
      </c>
      <c r="D130" s="525" t="s">
        <v>4409</v>
      </c>
      <c r="E130" s="525" t="str">
        <f>IFERROR(E120/#REF!,"")</f>
        <v/>
      </c>
      <c r="F130" s="525"/>
      <c r="G130" s="539"/>
      <c r="H130" s="532"/>
      <c r="I130" s="572" t="s">
        <v>16</v>
      </c>
    </row>
    <row r="131" spans="3:9" ht="33" customHeight="1" x14ac:dyDescent="0.25">
      <c r="C131" s="530" t="s">
        <v>4090</v>
      </c>
      <c r="D131" s="525" t="s">
        <v>4410</v>
      </c>
      <c r="E131" s="525" t="str">
        <f>IFERROR(E128/#REF!,"")</f>
        <v/>
      </c>
      <c r="F131" s="525"/>
      <c r="G131" s="539"/>
      <c r="H131" s="532"/>
      <c r="I131" s="572" t="s">
        <v>16</v>
      </c>
    </row>
    <row r="132" spans="3:9" ht="25.5" customHeight="1" x14ac:dyDescent="0.25">
      <c r="C132" s="1219" t="s">
        <v>4003</v>
      </c>
      <c r="D132" s="1220"/>
      <c r="E132" s="1220"/>
      <c r="F132" s="1220"/>
      <c r="G132" s="1220"/>
      <c r="H132" s="1220"/>
      <c r="I132" s="1221"/>
    </row>
    <row r="133" spans="3:9" ht="25.5" customHeight="1" x14ac:dyDescent="0.25">
      <c r="C133" s="537" t="s">
        <v>4004</v>
      </c>
      <c r="D133" s="538" t="s">
        <v>4005</v>
      </c>
      <c r="E133" s="538" t="str">
        <f>IFERROR(E38/#REF!,"")</f>
        <v/>
      </c>
      <c r="F133" s="538"/>
      <c r="G133" s="539"/>
      <c r="H133" s="541"/>
      <c r="I133" s="572" t="s">
        <v>16</v>
      </c>
    </row>
    <row r="134" spans="3:9" ht="25.5" customHeight="1" x14ac:dyDescent="0.25">
      <c r="C134" s="1216" t="s">
        <v>3350</v>
      </c>
      <c r="D134" s="1217"/>
      <c r="E134" s="1217"/>
      <c r="F134" s="1217"/>
      <c r="G134" s="1217"/>
      <c r="H134" s="1217"/>
      <c r="I134" s="1218"/>
    </row>
    <row r="135" spans="3:9" ht="25.5" customHeight="1" x14ac:dyDescent="0.25">
      <c r="C135" s="529" t="s">
        <v>4091</v>
      </c>
      <c r="D135" s="444" t="s">
        <v>4092</v>
      </c>
      <c r="E135" s="251" t="s">
        <v>16</v>
      </c>
      <c r="F135" s="91"/>
      <c r="G135" s="232"/>
      <c r="H135" s="252"/>
      <c r="I135" s="697" t="s">
        <v>16</v>
      </c>
    </row>
    <row r="136" spans="3:9" ht="25.5" customHeight="1" x14ac:dyDescent="0.25">
      <c r="C136" s="250" t="s">
        <v>4093</v>
      </c>
      <c r="D136" s="91" t="s">
        <v>4094</v>
      </c>
      <c r="E136" s="251" t="s">
        <v>16</v>
      </c>
      <c r="F136" s="91"/>
      <c r="G136" s="232"/>
      <c r="H136" s="71"/>
      <c r="I136" s="697" t="s">
        <v>16</v>
      </c>
    </row>
    <row r="137" spans="3:9" ht="25.5" customHeight="1" x14ac:dyDescent="0.25">
      <c r="C137" s="577" t="s">
        <v>4095</v>
      </c>
      <c r="D137" s="91" t="s">
        <v>4096</v>
      </c>
      <c r="E137" s="251" t="s">
        <v>16</v>
      </c>
      <c r="F137" s="91"/>
      <c r="G137" s="232"/>
      <c r="H137" s="71"/>
      <c r="I137" s="697" t="s">
        <v>16</v>
      </c>
    </row>
    <row r="138" spans="3:9" ht="34.5" customHeight="1" x14ac:dyDescent="0.25">
      <c r="C138" s="250" t="s">
        <v>4097</v>
      </c>
      <c r="D138" s="91" t="s">
        <v>4098</v>
      </c>
      <c r="E138" s="91" t="str">
        <f>IFERROR(E136/(E75+E137),"")</f>
        <v/>
      </c>
      <c r="F138" s="91"/>
      <c r="G138" s="232"/>
      <c r="H138" s="252"/>
      <c r="I138" s="697" t="s">
        <v>16</v>
      </c>
    </row>
    <row r="139" spans="3:9" ht="25.5" customHeight="1" x14ac:dyDescent="0.25">
      <c r="C139" s="537" t="s">
        <v>4014</v>
      </c>
      <c r="D139" s="538" t="s">
        <v>4015</v>
      </c>
      <c r="E139" s="538" t="str">
        <f>IFERROR(E136/#REF!,"")</f>
        <v/>
      </c>
      <c r="F139" s="538"/>
      <c r="G139" s="539"/>
      <c r="H139" s="541"/>
      <c r="I139" s="572" t="s">
        <v>16</v>
      </c>
    </row>
    <row r="140" spans="3:9" ht="25.5" customHeight="1" x14ac:dyDescent="0.25">
      <c r="C140" s="530" t="s">
        <v>4099</v>
      </c>
      <c r="D140" s="525" t="s">
        <v>4100</v>
      </c>
      <c r="E140" s="525" t="str">
        <f>IFERROR(E129/#REF!,"")</f>
        <v/>
      </c>
      <c r="F140" s="525"/>
      <c r="G140" s="531"/>
      <c r="H140" s="532"/>
      <c r="I140" s="572" t="s">
        <v>16</v>
      </c>
    </row>
    <row r="141" spans="3:9" ht="25.5" customHeight="1" x14ac:dyDescent="0.25">
      <c r="C141" s="530" t="s">
        <v>4101</v>
      </c>
      <c r="D141" s="525" t="s">
        <v>4102</v>
      </c>
      <c r="E141" s="525" t="str">
        <f>IFERROR(E130/#REF!,"")</f>
        <v/>
      </c>
      <c r="F141" s="525"/>
      <c r="G141" s="531"/>
      <c r="H141" s="532"/>
      <c r="I141" s="572" t="s">
        <v>16</v>
      </c>
    </row>
    <row r="142" spans="3:9" ht="25.5" customHeight="1" x14ac:dyDescent="0.25">
      <c r="C142" s="1216" t="s">
        <v>3353</v>
      </c>
      <c r="D142" s="1217"/>
      <c r="E142" s="1217"/>
      <c r="F142" s="1217"/>
      <c r="G142" s="1217"/>
      <c r="H142" s="1217"/>
      <c r="I142" s="1218"/>
    </row>
    <row r="143" spans="3:9" ht="25.5" customHeight="1" x14ac:dyDescent="0.25">
      <c r="C143" s="529" t="s">
        <v>4091</v>
      </c>
      <c r="D143" s="444" t="s">
        <v>4103</v>
      </c>
      <c r="E143" s="251" t="s">
        <v>16</v>
      </c>
      <c r="F143" s="91"/>
      <c r="G143" s="232"/>
      <c r="H143" s="252"/>
      <c r="I143" s="697" t="s">
        <v>16</v>
      </c>
    </row>
    <row r="144" spans="3:9" ht="25.5" customHeight="1" x14ac:dyDescent="0.25">
      <c r="C144" s="250" t="s">
        <v>3986</v>
      </c>
      <c r="D144" s="91" t="s">
        <v>4104</v>
      </c>
      <c r="E144" s="251" t="s">
        <v>16</v>
      </c>
      <c r="F144" s="91"/>
      <c r="G144" s="232"/>
      <c r="H144" s="71"/>
      <c r="I144" s="697" t="s">
        <v>16</v>
      </c>
    </row>
    <row r="145" spans="3:9" ht="25.5" customHeight="1" x14ac:dyDescent="0.25">
      <c r="C145" s="577" t="s">
        <v>4095</v>
      </c>
      <c r="D145" s="91" t="s">
        <v>4105</v>
      </c>
      <c r="E145" s="251" t="s">
        <v>16</v>
      </c>
      <c r="F145" s="91"/>
      <c r="G145" s="232"/>
      <c r="H145" s="71"/>
      <c r="I145" s="697" t="s">
        <v>16</v>
      </c>
    </row>
    <row r="146" spans="3:9" ht="39.75" customHeight="1" x14ac:dyDescent="0.25">
      <c r="C146" s="250" t="s">
        <v>4097</v>
      </c>
      <c r="D146" s="91" t="s">
        <v>4106</v>
      </c>
      <c r="E146" s="91" t="str">
        <f>IFERROR(E144/(E87+E145),"")</f>
        <v/>
      </c>
      <c r="F146" s="91"/>
      <c r="G146" s="232"/>
      <c r="H146" s="586"/>
      <c r="I146" s="697" t="s">
        <v>16</v>
      </c>
    </row>
    <row r="147" spans="3:9" ht="25.5" customHeight="1" x14ac:dyDescent="0.25">
      <c r="C147" s="537" t="s">
        <v>4034</v>
      </c>
      <c r="D147" s="538" t="s">
        <v>4035</v>
      </c>
      <c r="E147" s="538" t="str">
        <f>IFERROR(E144/#REF!,"")</f>
        <v/>
      </c>
      <c r="F147" s="538"/>
      <c r="G147" s="539"/>
      <c r="H147" s="540"/>
      <c r="I147" s="572" t="s">
        <v>16</v>
      </c>
    </row>
    <row r="148" spans="3:9" ht="25.5" customHeight="1" x14ac:dyDescent="0.25">
      <c r="C148" s="530" t="s">
        <v>4042</v>
      </c>
      <c r="D148" s="525" t="s">
        <v>4107</v>
      </c>
      <c r="E148" s="525" t="str">
        <f>IFERROR(E145/E35,"")</f>
        <v/>
      </c>
      <c r="F148" s="525"/>
      <c r="G148" s="531"/>
      <c r="H148" s="532"/>
      <c r="I148" s="536" t="s">
        <v>16</v>
      </c>
    </row>
    <row r="149" spans="3:9" ht="25.5" customHeight="1" x14ac:dyDescent="0.25">
      <c r="C149" s="578" t="s">
        <v>4108</v>
      </c>
      <c r="D149" s="525" t="s">
        <v>4109</v>
      </c>
      <c r="E149" s="573"/>
      <c r="F149" s="573"/>
      <c r="G149" s="574"/>
      <c r="H149" s="532"/>
      <c r="I149" s="576"/>
    </row>
    <row r="150" spans="3:9" x14ac:dyDescent="0.25">
      <c r="C150" s="760"/>
      <c r="D150" s="760"/>
      <c r="E150" s="713"/>
      <c r="F150" s="760"/>
      <c r="G150" s="760"/>
      <c r="H150" s="760"/>
      <c r="I150" s="760"/>
    </row>
    <row r="151" spans="3:9" ht="15.75" x14ac:dyDescent="0.25">
      <c r="C151" s="255"/>
      <c r="D151" s="256"/>
      <c r="E151" s="256"/>
      <c r="F151" s="256"/>
      <c r="G151" s="256"/>
      <c r="H151" s="256"/>
      <c r="I151" s="256"/>
    </row>
    <row r="152" spans="3:9" x14ac:dyDescent="0.25">
      <c r="C152" s="548" t="s">
        <v>4110</v>
      </c>
      <c r="D152" s="549"/>
      <c r="E152" s="549"/>
      <c r="F152" s="550"/>
      <c r="G152" s="550"/>
      <c r="H152" s="550"/>
      <c r="I152" s="550"/>
    </row>
    <row r="153" spans="3:9" x14ac:dyDescent="0.25">
      <c r="C153" s="551" t="s">
        <v>4111</v>
      </c>
      <c r="D153" s="552"/>
      <c r="E153" s="553"/>
      <c r="F153" s="550"/>
      <c r="G153" s="550"/>
      <c r="H153" s="550"/>
      <c r="I153" s="550"/>
    </row>
    <row r="154" spans="3:9" x14ac:dyDescent="0.25">
      <c r="C154" s="551" t="s">
        <v>4112</v>
      </c>
      <c r="D154" s="552"/>
      <c r="E154" s="553"/>
      <c r="F154" s="550"/>
      <c r="G154" s="550"/>
      <c r="H154" s="550"/>
      <c r="I154" s="550"/>
    </row>
    <row r="155" spans="3:9" x14ac:dyDescent="0.25">
      <c r="C155" s="551" t="s">
        <v>4113</v>
      </c>
      <c r="D155" s="552"/>
      <c r="E155" s="553"/>
      <c r="F155" s="550"/>
      <c r="G155" s="550"/>
      <c r="H155" s="550"/>
      <c r="I155" s="550"/>
    </row>
    <row r="156" spans="3:9" x14ac:dyDescent="0.25">
      <c r="C156" s="551" t="s">
        <v>4114</v>
      </c>
      <c r="D156" s="552"/>
      <c r="E156" s="554"/>
      <c r="F156" s="555"/>
      <c r="G156" s="556"/>
      <c r="H156" s="557"/>
      <c r="I156" s="550"/>
    </row>
    <row r="157" spans="3:9" x14ac:dyDescent="0.25">
      <c r="C157" s="551" t="s">
        <v>4115</v>
      </c>
      <c r="D157" s="554"/>
      <c r="E157" s="554"/>
      <c r="F157" s="555"/>
      <c r="G157" s="556"/>
      <c r="H157" s="557"/>
      <c r="I157" s="550"/>
    </row>
    <row r="158" spans="3:9" x14ac:dyDescent="0.25">
      <c r="C158" s="558" t="s">
        <v>4116</v>
      </c>
      <c r="D158" s="559"/>
      <c r="E158" s="559"/>
      <c r="F158" s="555"/>
      <c r="G158" s="556"/>
      <c r="H158" s="557"/>
      <c r="I158" s="550"/>
    </row>
    <row r="159" spans="3:9" x14ac:dyDescent="0.25">
      <c r="C159" s="560" t="s">
        <v>4117</v>
      </c>
      <c r="D159" s="559"/>
      <c r="E159" s="559"/>
      <c r="F159" s="555"/>
      <c r="G159" s="556"/>
      <c r="H159" s="557"/>
      <c r="I159" s="550"/>
    </row>
    <row r="160" spans="3:9" x14ac:dyDescent="0.25">
      <c r="C160" s="560" t="s">
        <v>4118</v>
      </c>
      <c r="D160" s="559"/>
      <c r="E160" s="559"/>
      <c r="F160" s="555"/>
      <c r="G160" s="556"/>
      <c r="H160" s="557"/>
      <c r="I160" s="550"/>
    </row>
    <row r="162" spans="3:9" x14ac:dyDescent="0.25">
      <c r="C162" s="561" t="s">
        <v>1214</v>
      </c>
      <c r="D162" s="562"/>
      <c r="E162" s="562"/>
      <c r="F162" s="563"/>
      <c r="G162" s="563"/>
      <c r="H162" s="563"/>
      <c r="I162" s="563"/>
    </row>
    <row r="163" spans="3:9" x14ac:dyDescent="0.25">
      <c r="C163" s="564" t="s">
        <v>4119</v>
      </c>
      <c r="D163" s="565"/>
      <c r="E163" s="563"/>
      <c r="F163" s="563"/>
      <c r="G163" s="563"/>
      <c r="H163" s="563"/>
      <c r="I163" s="563"/>
    </row>
    <row r="164" spans="3:9" x14ac:dyDescent="0.25">
      <c r="C164" s="564" t="s">
        <v>4120</v>
      </c>
      <c r="D164" s="563"/>
      <c r="E164" s="563"/>
      <c r="F164" s="563"/>
      <c r="G164" s="563"/>
      <c r="H164" s="563"/>
      <c r="I164" s="563"/>
    </row>
    <row r="165" spans="3:9" x14ac:dyDescent="0.25">
      <c r="C165" s="564" t="s">
        <v>4121</v>
      </c>
      <c r="D165" s="565"/>
      <c r="E165" s="563"/>
      <c r="F165" s="563"/>
      <c r="G165" s="563"/>
      <c r="H165" s="563"/>
      <c r="I165" s="563"/>
    </row>
    <row r="166" spans="3:9" x14ac:dyDescent="0.25">
      <c r="C166" s="564" t="s">
        <v>4122</v>
      </c>
      <c r="D166" s="563"/>
      <c r="E166" s="563"/>
      <c r="F166" s="563"/>
      <c r="G166" s="563"/>
      <c r="H166" s="563"/>
      <c r="I166" s="563"/>
    </row>
    <row r="167" spans="3:9" x14ac:dyDescent="0.25">
      <c r="C167" s="566" t="s">
        <v>4123</v>
      </c>
      <c r="D167" s="567"/>
      <c r="E167" s="567"/>
      <c r="F167" s="568"/>
      <c r="G167" s="569"/>
      <c r="H167" s="570"/>
      <c r="I167" s="563"/>
    </row>
    <row r="168" spans="3:9" x14ac:dyDescent="0.25">
      <c r="C168" s="566" t="s">
        <v>4124</v>
      </c>
      <c r="D168" s="567"/>
      <c r="E168" s="567"/>
      <c r="F168" s="568"/>
      <c r="G168" s="569"/>
      <c r="H168" s="570"/>
      <c r="I168" s="563"/>
    </row>
    <row r="169" spans="3:9" x14ac:dyDescent="0.25">
      <c r="C169" s="566" t="s">
        <v>4125</v>
      </c>
      <c r="D169" s="567"/>
      <c r="E169" s="567"/>
      <c r="F169" s="568"/>
      <c r="G169" s="569"/>
      <c r="H169" s="570"/>
      <c r="I169" s="563"/>
    </row>
    <row r="170" spans="3:9" x14ac:dyDescent="0.25">
      <c r="C170" s="566" t="s">
        <v>4126</v>
      </c>
      <c r="D170" s="563"/>
      <c r="E170" s="563"/>
      <c r="F170" s="563"/>
      <c r="G170" s="563"/>
      <c r="H170" s="563"/>
      <c r="I170" s="563"/>
    </row>
    <row r="171" spans="3:9" x14ac:dyDescent="0.25">
      <c r="C171" s="566" t="s">
        <v>4127</v>
      </c>
      <c r="D171" s="563"/>
      <c r="E171" s="563"/>
      <c r="F171" s="563"/>
      <c r="G171" s="563"/>
      <c r="H171" s="563"/>
      <c r="I171" s="563"/>
    </row>
    <row r="172" spans="3:9" x14ac:dyDescent="0.25">
      <c r="C172" s="566" t="s">
        <v>4128</v>
      </c>
      <c r="D172" s="563"/>
      <c r="E172" s="563"/>
      <c r="F172" s="563"/>
      <c r="G172" s="563"/>
      <c r="H172" s="563"/>
      <c r="I172" s="563"/>
    </row>
  </sheetData>
  <sheetProtection formatColumns="0"/>
  <mergeCells count="20">
    <mergeCell ref="C71:I71"/>
    <mergeCell ref="H13:H16"/>
    <mergeCell ref="H8:H9"/>
    <mergeCell ref="C58:I58"/>
    <mergeCell ref="C42:I42"/>
    <mergeCell ref="C20:I20"/>
    <mergeCell ref="C41:I41"/>
    <mergeCell ref="C26:I26"/>
    <mergeCell ref="C25:I25"/>
    <mergeCell ref="F23:G23"/>
    <mergeCell ref="C111:I111"/>
    <mergeCell ref="C104:I104"/>
    <mergeCell ref="C99:I99"/>
    <mergeCell ref="C85:I85"/>
    <mergeCell ref="C73:I73"/>
    <mergeCell ref="C142:I142"/>
    <mergeCell ref="C134:I134"/>
    <mergeCell ref="C132:I132"/>
    <mergeCell ref="C118:I118"/>
    <mergeCell ref="C117:I117"/>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rowBreaks count="2" manualBreakCount="2">
    <brk id="40" max="11" man="1"/>
    <brk id="116" max="11"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9C4FA-71DE-413B-B198-1EA07A8B11EB}">
  <sheetPr>
    <tabColor rgb="FFFFFF00"/>
    <pageSetUpPr fitToPage="1"/>
  </sheetPr>
  <dimension ref="A1:M162"/>
  <sheetViews>
    <sheetView showGridLines="0" zoomScale="70" zoomScaleNormal="70" workbookViewId="0"/>
  </sheetViews>
  <sheetFormatPr defaultRowHeight="15" x14ac:dyDescent="0.25"/>
  <cols>
    <col min="1" max="1" width="5" style="2" bestFit="1" customWidth="1"/>
    <col min="2" max="2" width="4.28515625" style="2" customWidth="1"/>
    <col min="3" max="3" width="39.140625" style="2" bestFit="1" customWidth="1"/>
    <col min="4" max="5" width="52.28515625" style="2" bestFit="1" customWidth="1"/>
    <col min="6" max="7" width="28.42578125" style="32" customWidth="1"/>
    <col min="8" max="8" width="58.5703125" style="32" customWidth="1"/>
    <col min="9" max="9" width="41" style="2" customWidth="1"/>
    <col min="10" max="10" width="6.5703125" style="2" customWidth="1"/>
    <col min="11" max="11" width="9.140625" style="2" customWidth="1"/>
    <col min="12" max="12" width="31.28515625" style="2" customWidth="1"/>
    <col min="13" max="13" width="9.140625" style="2" customWidth="1"/>
  </cols>
  <sheetData>
    <row r="1" spans="1:13" s="15" customFormat="1" ht="38.25" customHeight="1" x14ac:dyDescent="0.3">
      <c r="E1" s="307"/>
      <c r="F1" s="627"/>
      <c r="G1" s="627"/>
      <c r="H1" s="627"/>
    </row>
    <row r="2" spans="1:13" s="15" customFormat="1" ht="20.25" x14ac:dyDescent="0.3">
      <c r="E2" s="527"/>
      <c r="F2" s="627"/>
      <c r="G2" s="627"/>
      <c r="H2" s="627"/>
    </row>
    <row r="3" spans="1:13" s="15" customFormat="1" ht="20.25" x14ac:dyDescent="0.35">
      <c r="B3" s="170"/>
      <c r="C3" s="177" t="s">
        <v>1139</v>
      </c>
      <c r="D3" s="338"/>
      <c r="E3" s="338"/>
      <c r="F3" s="338"/>
      <c r="G3" s="628"/>
      <c r="H3" s="338"/>
      <c r="I3" s="120" t="s">
        <v>1170</v>
      </c>
      <c r="J3" s="121" t="str">
        <f>'010'!E8</f>
        <v>1234</v>
      </c>
    </row>
    <row r="4" spans="1:13" s="15" customFormat="1" ht="16.5" x14ac:dyDescent="0.3">
      <c r="B4" s="172"/>
      <c r="C4" s="172"/>
      <c r="D4" s="173"/>
      <c r="E4" s="173"/>
      <c r="F4" s="173"/>
      <c r="G4" s="627"/>
      <c r="H4" s="627"/>
    </row>
    <row r="5" spans="1:13" s="15" customFormat="1" ht="17.25" x14ac:dyDescent="0.3">
      <c r="B5" s="172"/>
      <c r="C5" s="802" t="s">
        <v>3886</v>
      </c>
      <c r="D5" s="338"/>
      <c r="E5" s="338"/>
      <c r="F5" s="338"/>
      <c r="G5" s="628"/>
      <c r="H5" s="628"/>
      <c r="I5" s="178"/>
    </row>
    <row r="6" spans="1:13" s="15" customFormat="1" ht="17.25" x14ac:dyDescent="0.3">
      <c r="B6" s="172"/>
      <c r="C6" s="312"/>
      <c r="D6" s="173"/>
      <c r="E6" s="173"/>
      <c r="F6" s="173"/>
      <c r="G6" s="173"/>
      <c r="H6" s="173"/>
      <c r="I6" s="76"/>
    </row>
    <row r="7" spans="1:13" s="15" customFormat="1" ht="17.25" x14ac:dyDescent="0.3">
      <c r="B7" s="172"/>
      <c r="C7" s="312"/>
      <c r="D7" s="173"/>
      <c r="E7" s="173"/>
      <c r="F7" s="173"/>
      <c r="G7" s="173"/>
      <c r="H7" s="173"/>
      <c r="I7" s="76"/>
    </row>
    <row r="8" spans="1:13" s="15" customFormat="1" ht="63" customHeight="1" x14ac:dyDescent="0.3">
      <c r="A8" s="76"/>
      <c r="B8" s="172"/>
      <c r="C8" s="246" t="s">
        <v>4129</v>
      </c>
      <c r="D8" s="609"/>
      <c r="E8" s="609"/>
      <c r="F8" s="180"/>
      <c r="G8" s="180"/>
      <c r="H8" s="1236"/>
      <c r="I8" s="182"/>
      <c r="J8" s="76"/>
    </row>
    <row r="9" spans="1:13" s="15" customFormat="1" ht="25.5" customHeight="1" x14ac:dyDescent="0.3">
      <c r="A9" s="710"/>
      <c r="C9" s="58" t="s">
        <v>3890</v>
      </c>
      <c r="D9" s="695"/>
      <c r="E9" s="695"/>
      <c r="F9" s="627"/>
      <c r="G9" s="627"/>
      <c r="H9" s="1236"/>
      <c r="J9" s="710"/>
    </row>
    <row r="10" spans="1:13" s="15" customFormat="1" ht="25.5" customHeight="1" x14ac:dyDescent="0.3">
      <c r="A10" s="710"/>
      <c r="C10" s="58" t="s">
        <v>3892</v>
      </c>
      <c r="D10" s="695"/>
      <c r="E10" s="695"/>
      <c r="F10" s="627"/>
      <c r="G10" s="627"/>
      <c r="H10" s="627"/>
      <c r="J10" s="710"/>
    </row>
    <row r="11" spans="1:13" s="15" customFormat="1" ht="16.5" x14ac:dyDescent="0.3">
      <c r="C11" s="239"/>
      <c r="D11" s="239"/>
      <c r="E11" s="239"/>
      <c r="F11" s="627"/>
      <c r="G11" s="627"/>
      <c r="H11" s="627"/>
      <c r="K11" s="752"/>
      <c r="L11" s="753" t="s">
        <v>3893</v>
      </c>
      <c r="M11" s="754" t="s">
        <v>3894</v>
      </c>
    </row>
    <row r="12" spans="1:13" s="15" customFormat="1" ht="63" customHeight="1" x14ac:dyDescent="0.3">
      <c r="D12" s="609"/>
      <c r="E12" s="609"/>
      <c r="F12" s="627"/>
      <c r="G12" s="627"/>
      <c r="H12" s="627"/>
      <c r="K12" s="755" t="s">
        <v>3895</v>
      </c>
      <c r="L12" s="756">
        <v>4.9999999999999996E-2</v>
      </c>
      <c r="M12" s="757">
        <v>9.9999999999999985E-3</v>
      </c>
    </row>
    <row r="13" spans="1:13" s="15" customFormat="1" ht="25.5" customHeight="1" x14ac:dyDescent="0.3">
      <c r="B13" s="710"/>
      <c r="C13" s="241" t="s">
        <v>3350</v>
      </c>
      <c r="D13" s="242"/>
      <c r="E13" s="242"/>
      <c r="F13" s="627"/>
      <c r="G13" s="627"/>
      <c r="H13" s="1237"/>
      <c r="I13" s="76"/>
      <c r="K13" s="710"/>
      <c r="L13" s="710"/>
      <c r="M13" s="710"/>
    </row>
    <row r="14" spans="1:13" ht="25.5" customHeight="1" x14ac:dyDescent="0.3">
      <c r="A14" s="710"/>
      <c r="B14" s="710"/>
      <c r="C14" s="710"/>
      <c r="D14" s="710"/>
      <c r="E14" s="710"/>
      <c r="F14" s="627"/>
      <c r="G14" s="627"/>
      <c r="H14" s="1237"/>
      <c r="I14" s="15"/>
      <c r="J14" s="742"/>
      <c r="K14" s="710"/>
      <c r="L14" s="710"/>
      <c r="M14" s="710"/>
    </row>
    <row r="15" spans="1:13" ht="25.5" customHeight="1" x14ac:dyDescent="0.3">
      <c r="A15" s="710"/>
      <c r="B15" s="710"/>
      <c r="C15" s="610" t="s">
        <v>4130</v>
      </c>
      <c r="D15" s="91"/>
      <c r="E15" s="91"/>
      <c r="F15" s="627"/>
      <c r="G15" s="627"/>
      <c r="H15" s="1237"/>
      <c r="I15" s="15"/>
      <c r="J15" s="742"/>
      <c r="K15" s="243" t="s">
        <v>3899</v>
      </c>
      <c r="L15" s="243" t="s">
        <v>3900</v>
      </c>
      <c r="M15" s="710"/>
    </row>
    <row r="16" spans="1:13" ht="25.5" customHeight="1" x14ac:dyDescent="0.3">
      <c r="A16" s="710"/>
      <c r="B16" s="710"/>
      <c r="C16" s="241" t="s">
        <v>3353</v>
      </c>
      <c r="D16" s="244"/>
      <c r="E16" s="244"/>
      <c r="F16" s="627"/>
      <c r="G16" s="627"/>
      <c r="H16" s="1237"/>
      <c r="I16" s="15"/>
      <c r="J16" s="710"/>
      <c r="K16" s="752">
        <v>1</v>
      </c>
      <c r="L16" s="758" t="s">
        <v>3901</v>
      </c>
      <c r="M16" s="710"/>
    </row>
    <row r="17" spans="1:12" ht="25.5" customHeight="1" x14ac:dyDescent="0.3">
      <c r="A17" s="710"/>
      <c r="B17" s="710"/>
      <c r="C17" s="710"/>
      <c r="D17" s="710"/>
      <c r="E17" s="710"/>
      <c r="F17" s="627"/>
      <c r="G17" s="627"/>
      <c r="H17" s="627"/>
      <c r="I17" s="15"/>
      <c r="J17" s="742"/>
      <c r="K17" s="752">
        <v>2</v>
      </c>
      <c r="L17" s="758" t="s">
        <v>3903</v>
      </c>
    </row>
    <row r="18" spans="1:12" ht="25.5" customHeight="1" x14ac:dyDescent="0.3">
      <c r="A18" s="710"/>
      <c r="B18" s="710"/>
      <c r="C18" s="610" t="s">
        <v>4130</v>
      </c>
      <c r="D18" s="91"/>
      <c r="E18" s="91"/>
      <c r="F18" s="627"/>
      <c r="G18" s="627"/>
      <c r="H18" s="627"/>
      <c r="I18" s="15"/>
      <c r="J18" s="742"/>
      <c r="K18" s="752">
        <v>3</v>
      </c>
      <c r="L18" s="758" t="s">
        <v>3905</v>
      </c>
    </row>
    <row r="19" spans="1:12" ht="20.100000000000001" customHeight="1" x14ac:dyDescent="0.3">
      <c r="A19" s="710"/>
      <c r="B19" s="710"/>
      <c r="C19" s="15"/>
      <c r="D19" s="15"/>
      <c r="E19" s="15"/>
      <c r="F19" s="627"/>
      <c r="G19" s="627"/>
      <c r="H19" s="627"/>
      <c r="I19" s="15"/>
      <c r="J19" s="710"/>
      <c r="K19" s="752">
        <v>4</v>
      </c>
      <c r="L19" s="758" t="s">
        <v>3906</v>
      </c>
    </row>
    <row r="20" spans="1:12" ht="20.100000000000001" customHeight="1" x14ac:dyDescent="0.25">
      <c r="A20" s="710"/>
      <c r="B20" s="710"/>
      <c r="C20" s="1230" t="s">
        <v>3907</v>
      </c>
      <c r="D20" s="1230"/>
      <c r="E20" s="1230"/>
      <c r="F20" s="1230"/>
      <c r="G20" s="1230"/>
      <c r="H20" s="1230"/>
      <c r="I20" s="1230"/>
      <c r="J20" s="710"/>
      <c r="K20" s="752">
        <v>5</v>
      </c>
      <c r="L20" s="759" t="s">
        <v>3908</v>
      </c>
    </row>
    <row r="21" spans="1:12" ht="20.100000000000001" customHeight="1" x14ac:dyDescent="0.3">
      <c r="A21" s="710"/>
      <c r="B21" s="710"/>
      <c r="C21" s="15"/>
      <c r="D21" s="15"/>
      <c r="E21" s="15"/>
      <c r="F21" s="627"/>
      <c r="G21" s="627"/>
      <c r="H21" s="627"/>
      <c r="I21" s="15"/>
      <c r="J21" s="710"/>
      <c r="K21" s="752">
        <v>6</v>
      </c>
      <c r="L21" s="759" t="s">
        <v>3909</v>
      </c>
    </row>
    <row r="22" spans="1:12" ht="20.100000000000001" customHeight="1" x14ac:dyDescent="0.25">
      <c r="A22" s="710"/>
      <c r="B22" s="710"/>
      <c r="C22" s="245"/>
      <c r="D22" s="245"/>
      <c r="E22" s="710"/>
      <c r="F22" s="629"/>
      <c r="G22" s="629"/>
      <c r="H22" s="629"/>
      <c r="I22" s="245"/>
      <c r="J22" s="710"/>
      <c r="K22" s="752">
        <v>7</v>
      </c>
      <c r="L22" s="758" t="s">
        <v>3910</v>
      </c>
    </row>
    <row r="23" spans="1:12" ht="63" customHeight="1" x14ac:dyDescent="0.25">
      <c r="A23" s="710"/>
      <c r="B23" s="710"/>
      <c r="C23" s="240"/>
      <c r="D23" s="609" t="s">
        <v>3888</v>
      </c>
      <c r="E23" s="609" t="s">
        <v>3889</v>
      </c>
      <c r="F23" s="1238" t="s">
        <v>3911</v>
      </c>
      <c r="G23" s="1239"/>
      <c r="H23" s="803" t="s">
        <v>3912</v>
      </c>
      <c r="I23" s="246" t="s">
        <v>3769</v>
      </c>
      <c r="J23" s="710"/>
      <c r="K23" s="752">
        <v>8</v>
      </c>
      <c r="L23" s="563" t="s">
        <v>3913</v>
      </c>
    </row>
    <row r="24" spans="1:12" ht="25.5" customHeight="1" x14ac:dyDescent="0.25">
      <c r="A24" s="710"/>
      <c r="B24" s="710"/>
      <c r="C24" s="247" t="s">
        <v>3914</v>
      </c>
      <c r="D24" s="248"/>
      <c r="E24" s="248"/>
      <c r="F24" s="630" t="s">
        <v>3915</v>
      </c>
      <c r="G24" s="630" t="s">
        <v>3916</v>
      </c>
      <c r="H24" s="630"/>
      <c r="I24" s="196"/>
      <c r="J24" s="710"/>
      <c r="K24" s="752">
        <v>9</v>
      </c>
      <c r="L24" s="758" t="s">
        <v>3917</v>
      </c>
    </row>
    <row r="25" spans="1:12" ht="25.5" customHeight="1" x14ac:dyDescent="0.25">
      <c r="A25" s="710"/>
      <c r="B25" s="710"/>
      <c r="C25" s="1231" t="s">
        <v>3918</v>
      </c>
      <c r="D25" s="1232"/>
      <c r="E25" s="1232"/>
      <c r="F25" s="1232"/>
      <c r="G25" s="1232"/>
      <c r="H25" s="1232"/>
      <c r="I25" s="1233"/>
      <c r="J25" s="710"/>
      <c r="K25" s="752">
        <v>10</v>
      </c>
      <c r="L25" s="759" t="s">
        <v>3919</v>
      </c>
    </row>
    <row r="26" spans="1:12" ht="25.5" customHeight="1" x14ac:dyDescent="0.25">
      <c r="A26" s="710"/>
      <c r="B26" s="710"/>
      <c r="C26" s="1222" t="s">
        <v>3920</v>
      </c>
      <c r="D26" s="1223"/>
      <c r="E26" s="1223"/>
      <c r="F26" s="1223"/>
      <c r="G26" s="1223"/>
      <c r="H26" s="1223"/>
      <c r="I26" s="1224"/>
      <c r="J26" s="710"/>
      <c r="K26" s="752">
        <v>11</v>
      </c>
      <c r="L26" s="759" t="s">
        <v>3921</v>
      </c>
    </row>
    <row r="27" spans="1:12" ht="25.5" customHeight="1" x14ac:dyDescent="0.25">
      <c r="A27" s="710"/>
      <c r="B27" s="710"/>
      <c r="C27" s="250" t="s">
        <v>3922</v>
      </c>
      <c r="D27" s="105"/>
      <c r="E27" s="105"/>
      <c r="F27" s="631" t="s">
        <v>4131</v>
      </c>
      <c r="G27" s="632" t="s">
        <v>4132</v>
      </c>
      <c r="H27" s="633"/>
      <c r="I27" s="697"/>
      <c r="J27" s="710"/>
      <c r="K27" s="587">
        <v>12</v>
      </c>
      <c r="L27" s="608" t="s">
        <v>3924</v>
      </c>
    </row>
    <row r="28" spans="1:12" ht="25.5" customHeight="1" x14ac:dyDescent="0.25">
      <c r="A28" s="710"/>
      <c r="B28" s="710"/>
      <c r="C28" s="250" t="s">
        <v>3925</v>
      </c>
      <c r="D28" s="105"/>
      <c r="E28" s="105"/>
      <c r="F28" s="631" t="s">
        <v>4133</v>
      </c>
      <c r="G28" s="632" t="s">
        <v>4134</v>
      </c>
      <c r="H28" s="633"/>
      <c r="I28" s="697"/>
      <c r="J28" s="710"/>
      <c r="K28" s="587">
        <v>13</v>
      </c>
      <c r="L28" s="608" t="s">
        <v>3927</v>
      </c>
    </row>
    <row r="29" spans="1:12" ht="25.5" customHeight="1" x14ac:dyDescent="0.25">
      <c r="A29" s="710"/>
      <c r="B29" s="710"/>
      <c r="C29" s="250" t="s">
        <v>3928</v>
      </c>
      <c r="D29" s="105"/>
      <c r="E29" s="105"/>
      <c r="F29" s="631" t="s">
        <v>4135</v>
      </c>
      <c r="G29" s="632" t="s">
        <v>4136</v>
      </c>
      <c r="H29" s="633"/>
      <c r="I29" s="697"/>
      <c r="J29" s="710"/>
      <c r="K29" s="587">
        <v>14</v>
      </c>
      <c r="L29" s="587" t="s">
        <v>3930</v>
      </c>
    </row>
    <row r="30" spans="1:12" ht="36.75" customHeight="1" x14ac:dyDescent="0.25">
      <c r="A30" s="706"/>
      <c r="B30" s="710"/>
      <c r="C30" s="611" t="s">
        <v>4137</v>
      </c>
      <c r="D30" s="91"/>
      <c r="E30" s="91"/>
      <c r="F30" s="631" t="s">
        <v>4138</v>
      </c>
      <c r="G30" s="632" t="s">
        <v>4139</v>
      </c>
      <c r="H30" s="633"/>
      <c r="I30" s="697" t="s">
        <v>16</v>
      </c>
      <c r="J30" s="706"/>
      <c r="K30" s="587">
        <v>15</v>
      </c>
      <c r="L30" s="587" t="s">
        <v>3933</v>
      </c>
    </row>
    <row r="31" spans="1:12" ht="36.75" customHeight="1" x14ac:dyDescent="0.25">
      <c r="A31" s="710"/>
      <c r="B31" s="710"/>
      <c r="C31" s="611" t="s">
        <v>3934</v>
      </c>
      <c r="D31" s="91"/>
      <c r="E31" s="91"/>
      <c r="F31" s="631" t="s">
        <v>4140</v>
      </c>
      <c r="G31" s="632" t="s">
        <v>4141</v>
      </c>
      <c r="H31" s="633"/>
      <c r="I31" s="697"/>
      <c r="J31" s="710"/>
      <c r="K31" s="710"/>
      <c r="L31" s="710"/>
    </row>
    <row r="32" spans="1:12" ht="36.75" customHeight="1" x14ac:dyDescent="0.25">
      <c r="A32" s="710"/>
      <c r="B32" s="710"/>
      <c r="C32" s="611" t="s">
        <v>3936</v>
      </c>
      <c r="D32" s="91"/>
      <c r="E32" s="91"/>
      <c r="F32" s="631" t="s">
        <v>4142</v>
      </c>
      <c r="G32" s="632" t="s">
        <v>4143</v>
      </c>
      <c r="H32" s="633"/>
      <c r="I32" s="697"/>
      <c r="J32" s="710"/>
      <c r="K32" s="710"/>
      <c r="L32" s="710"/>
    </row>
    <row r="33" spans="1:10" ht="24.75" hidden="1" customHeight="1" x14ac:dyDescent="0.25">
      <c r="A33" s="710"/>
      <c r="B33" s="710"/>
      <c r="C33" s="710"/>
      <c r="D33" s="710"/>
      <c r="E33" s="710"/>
      <c r="F33" s="631"/>
      <c r="G33" s="715" t="s">
        <v>4144</v>
      </c>
      <c r="H33" s="715"/>
      <c r="I33" s="710"/>
      <c r="J33" s="710"/>
    </row>
    <row r="34" spans="1:10" ht="24.75" hidden="1" customHeight="1" x14ac:dyDescent="0.25">
      <c r="A34" s="719"/>
      <c r="B34" s="710"/>
      <c r="C34" s="710"/>
      <c r="D34" s="710"/>
      <c r="E34" s="710"/>
      <c r="F34" s="631"/>
      <c r="G34" s="715" t="s">
        <v>4145</v>
      </c>
      <c r="H34" s="715"/>
      <c r="I34" s="710"/>
      <c r="J34" s="719"/>
    </row>
    <row r="35" spans="1:10" ht="24.75" hidden="1" customHeight="1" x14ac:dyDescent="0.25">
      <c r="A35" s="706"/>
      <c r="B35" s="710"/>
      <c r="C35" s="710"/>
      <c r="D35" s="710"/>
      <c r="E35" s="710"/>
      <c r="F35" s="631"/>
      <c r="G35" s="715" t="s">
        <v>4146</v>
      </c>
      <c r="H35" s="715"/>
      <c r="I35" s="710"/>
      <c r="J35" s="706"/>
    </row>
    <row r="36" spans="1:10" ht="24.75" hidden="1" customHeight="1" x14ac:dyDescent="0.25">
      <c r="A36" s="710"/>
      <c r="B36" s="710"/>
      <c r="C36" s="710"/>
      <c r="D36" s="710"/>
      <c r="E36" s="710"/>
      <c r="F36" s="631"/>
      <c r="G36" s="715" t="s">
        <v>4147</v>
      </c>
      <c r="H36" s="715"/>
      <c r="I36" s="710"/>
      <c r="J36" s="710"/>
    </row>
    <row r="37" spans="1:10" ht="24.75" hidden="1" customHeight="1" x14ac:dyDescent="0.25">
      <c r="A37" s="710"/>
      <c r="B37" s="710"/>
      <c r="C37" s="710"/>
      <c r="D37" s="710"/>
      <c r="E37" s="710"/>
      <c r="F37" s="631"/>
      <c r="G37" s="715" t="s">
        <v>4148</v>
      </c>
      <c r="H37" s="715"/>
      <c r="I37" s="710"/>
      <c r="J37" s="710"/>
    </row>
    <row r="38" spans="1:10" ht="25.5" customHeight="1" x14ac:dyDescent="0.25">
      <c r="A38" s="710"/>
      <c r="B38" s="710"/>
      <c r="C38" s="250" t="s">
        <v>3949</v>
      </c>
      <c r="D38" s="91"/>
      <c r="E38" s="251" t="s">
        <v>16</v>
      </c>
      <c r="F38" s="631" t="s">
        <v>4149</v>
      </c>
      <c r="G38" s="632" t="s">
        <v>4150</v>
      </c>
      <c r="H38" s="633"/>
      <c r="I38" s="697" t="s">
        <v>16</v>
      </c>
      <c r="J38" s="710"/>
    </row>
    <row r="39" spans="1:10" ht="25.5" customHeight="1" x14ac:dyDescent="0.25">
      <c r="A39" s="742"/>
      <c r="B39" s="710"/>
      <c r="C39" s="250" t="s">
        <v>3951</v>
      </c>
      <c r="D39" s="105"/>
      <c r="E39" s="105"/>
      <c r="F39" s="631" t="s">
        <v>4151</v>
      </c>
      <c r="G39" s="632" t="s">
        <v>4152</v>
      </c>
      <c r="H39" s="633"/>
      <c r="I39" s="697" t="s">
        <v>16</v>
      </c>
      <c r="J39" s="742"/>
    </row>
    <row r="40" spans="1:10" ht="25.5" customHeight="1" x14ac:dyDescent="0.25">
      <c r="A40" s="742"/>
      <c r="B40" s="710"/>
      <c r="C40" s="250" t="s">
        <v>3953</v>
      </c>
      <c r="D40" s="105"/>
      <c r="E40" s="105"/>
      <c r="F40" s="631" t="s">
        <v>4153</v>
      </c>
      <c r="G40" s="632" t="s">
        <v>4154</v>
      </c>
      <c r="H40" s="633"/>
      <c r="I40" s="697"/>
      <c r="J40" s="742"/>
    </row>
    <row r="41" spans="1:10" ht="25.5" customHeight="1" x14ac:dyDescent="0.25">
      <c r="A41" s="710"/>
      <c r="B41" s="710"/>
      <c r="C41" s="1225" t="s">
        <v>3954</v>
      </c>
      <c r="D41" s="1226"/>
      <c r="E41" s="1226"/>
      <c r="F41" s="1226"/>
      <c r="G41" s="1226"/>
      <c r="H41" s="1226"/>
      <c r="I41" s="1227"/>
      <c r="J41" s="710"/>
    </row>
    <row r="42" spans="1:10" ht="25.5" customHeight="1" x14ac:dyDescent="0.25">
      <c r="A42" s="710"/>
      <c r="B42" s="710"/>
      <c r="C42" s="1222" t="s">
        <v>3955</v>
      </c>
      <c r="D42" s="1223"/>
      <c r="E42" s="1223"/>
      <c r="F42" s="1223"/>
      <c r="G42" s="1223"/>
      <c r="H42" s="1223"/>
      <c r="I42" s="1224"/>
      <c r="J42" s="710"/>
    </row>
    <row r="43" spans="1:10" ht="128.25" customHeight="1" x14ac:dyDescent="0.25">
      <c r="A43" s="710"/>
      <c r="B43" s="710"/>
      <c r="C43" s="250" t="s">
        <v>1633</v>
      </c>
      <c r="D43" s="91"/>
      <c r="E43" s="251" t="s">
        <v>16</v>
      </c>
      <c r="F43" s="631" t="s">
        <v>4155</v>
      </c>
      <c r="G43" s="632" t="s">
        <v>4156</v>
      </c>
      <c r="H43" s="634" t="s">
        <v>4157</v>
      </c>
      <c r="I43" s="697" t="s">
        <v>16</v>
      </c>
      <c r="J43" s="710"/>
    </row>
    <row r="44" spans="1:10" ht="25.5" customHeight="1" x14ac:dyDescent="0.25">
      <c r="A44" s="710"/>
      <c r="B44" s="710"/>
      <c r="C44" s="250" t="s">
        <v>3957</v>
      </c>
      <c r="D44" s="91"/>
      <c r="E44" s="251" t="s">
        <v>16</v>
      </c>
      <c r="F44" s="631" t="s">
        <v>4158</v>
      </c>
      <c r="G44" s="632" t="s">
        <v>4159</v>
      </c>
      <c r="H44" s="633"/>
      <c r="I44" s="697" t="s">
        <v>16</v>
      </c>
      <c r="J44" s="710"/>
    </row>
    <row r="45" spans="1:10" ht="25.5" customHeight="1" x14ac:dyDescent="0.25">
      <c r="A45" s="710"/>
      <c r="B45" s="710"/>
      <c r="C45" s="250" t="s">
        <v>3959</v>
      </c>
      <c r="D45" s="91"/>
      <c r="E45" s="251" t="s">
        <v>16</v>
      </c>
      <c r="F45" s="631" t="s">
        <v>4160</v>
      </c>
      <c r="G45" s="632" t="s">
        <v>4161</v>
      </c>
      <c r="H45" s="633"/>
      <c r="I45" s="697" t="s">
        <v>16</v>
      </c>
      <c r="J45" s="710"/>
    </row>
    <row r="46" spans="1:10" ht="25.5" customHeight="1" x14ac:dyDescent="0.25">
      <c r="A46" s="710"/>
      <c r="B46" s="710"/>
      <c r="C46" s="250" t="s">
        <v>3961</v>
      </c>
      <c r="D46" s="91"/>
      <c r="E46" s="91" t="str">
        <f>IFERROR(E45-E44,"")</f>
        <v/>
      </c>
      <c r="F46" s="631" t="s">
        <v>4162</v>
      </c>
      <c r="G46" s="632" t="s">
        <v>4163</v>
      </c>
      <c r="H46" s="633"/>
      <c r="I46" s="697" t="s">
        <v>16</v>
      </c>
      <c r="J46" s="710"/>
    </row>
    <row r="47" spans="1:10" ht="25.5" customHeight="1" x14ac:dyDescent="0.25">
      <c r="A47" s="710"/>
      <c r="B47" s="710"/>
      <c r="C47" s="250" t="s">
        <v>3963</v>
      </c>
      <c r="D47" s="91"/>
      <c r="E47" s="91" t="str">
        <f>IFERROR(E46/E45,"")</f>
        <v/>
      </c>
      <c r="F47" s="633"/>
      <c r="G47" s="632" t="s">
        <v>4164</v>
      </c>
      <c r="H47" s="633"/>
      <c r="I47" s="697" t="s">
        <v>16</v>
      </c>
      <c r="J47" s="710"/>
    </row>
    <row r="48" spans="1:10" ht="35.25" customHeight="1" x14ac:dyDescent="0.25">
      <c r="A48" s="710"/>
      <c r="B48" s="710"/>
      <c r="C48" s="250" t="s">
        <v>3965</v>
      </c>
      <c r="D48" s="91"/>
      <c r="E48" s="91"/>
      <c r="F48" s="633"/>
      <c r="G48" s="632" t="s">
        <v>4165</v>
      </c>
      <c r="H48" s="633"/>
      <c r="I48" s="697"/>
      <c r="J48" s="710"/>
    </row>
    <row r="49" spans="1:10" ht="25.5" customHeight="1" x14ac:dyDescent="0.25">
      <c r="A49" s="710"/>
      <c r="B49" s="710"/>
      <c r="C49" s="250" t="s">
        <v>4166</v>
      </c>
      <c r="D49" s="91"/>
      <c r="E49" s="91"/>
      <c r="F49" s="631" t="s">
        <v>4167</v>
      </c>
      <c r="G49" s="632" t="s">
        <v>4168</v>
      </c>
      <c r="H49" s="633"/>
      <c r="I49" s="697" t="s">
        <v>16</v>
      </c>
      <c r="J49" s="710"/>
    </row>
    <row r="50" spans="1:10" ht="25.5" customHeight="1" x14ac:dyDescent="0.25">
      <c r="A50" s="710"/>
      <c r="B50" s="710"/>
      <c r="C50" s="250" t="s">
        <v>3969</v>
      </c>
      <c r="D50" s="91"/>
      <c r="E50" s="91" t="str">
        <f>IFERROR(E44+E49,"")</f>
        <v/>
      </c>
      <c r="F50" s="631" t="s">
        <v>4169</v>
      </c>
      <c r="G50" s="632" t="s">
        <v>4170</v>
      </c>
      <c r="H50" s="633"/>
      <c r="I50" s="697" t="s">
        <v>16</v>
      </c>
      <c r="J50" s="710"/>
    </row>
    <row r="51" spans="1:10" ht="25.5" customHeight="1" x14ac:dyDescent="0.25">
      <c r="A51" s="710"/>
      <c r="B51" s="710"/>
      <c r="C51" s="250" t="s">
        <v>3971</v>
      </c>
      <c r="D51" s="91"/>
      <c r="E51" s="91" t="str">
        <f>IFERROR(E38+E50,"")</f>
        <v/>
      </c>
      <c r="F51" s="631" t="s">
        <v>4171</v>
      </c>
      <c r="G51" s="632" t="s">
        <v>4172</v>
      </c>
      <c r="H51" s="633"/>
      <c r="I51" s="697" t="s">
        <v>16</v>
      </c>
      <c r="J51" s="710"/>
    </row>
    <row r="52" spans="1:10" ht="24.75" hidden="1" customHeight="1" x14ac:dyDescent="0.25">
      <c r="A52" s="710"/>
      <c r="B52" s="710"/>
      <c r="C52" s="710"/>
      <c r="D52" s="710"/>
      <c r="E52" s="710"/>
      <c r="F52" s="715" t="s">
        <v>4173</v>
      </c>
      <c r="G52" s="715" t="s">
        <v>4174</v>
      </c>
      <c r="H52" s="634" t="s">
        <v>4175</v>
      </c>
      <c r="I52" s="710"/>
      <c r="J52" s="710"/>
    </row>
    <row r="53" spans="1:10" ht="34.5" hidden="1" customHeight="1" x14ac:dyDescent="0.25">
      <c r="A53" s="710"/>
      <c r="B53" s="710"/>
      <c r="C53" s="710"/>
      <c r="D53" s="710"/>
      <c r="E53" s="710"/>
      <c r="F53" s="715" t="s">
        <v>4176</v>
      </c>
      <c r="G53" s="715"/>
      <c r="H53" s="634" t="s">
        <v>4177</v>
      </c>
      <c r="I53" s="710"/>
      <c r="J53" s="710"/>
    </row>
    <row r="54" spans="1:10" ht="36" hidden="1" customHeight="1" x14ac:dyDescent="0.25">
      <c r="A54" s="710"/>
      <c r="B54" s="710"/>
      <c r="C54" s="710"/>
      <c r="D54" s="710"/>
      <c r="E54" s="710"/>
      <c r="F54" s="715" t="s">
        <v>4178</v>
      </c>
      <c r="G54" s="715" t="s">
        <v>4179</v>
      </c>
      <c r="H54" s="634"/>
      <c r="I54" s="710"/>
      <c r="J54" s="710"/>
    </row>
    <row r="55" spans="1:10" ht="36" customHeight="1" x14ac:dyDescent="0.25">
      <c r="A55" s="710"/>
      <c r="B55" s="710"/>
      <c r="C55" s="250" t="s">
        <v>3979</v>
      </c>
      <c r="D55" s="91"/>
      <c r="E55" s="91"/>
      <c r="F55" s="633"/>
      <c r="G55" s="632" t="s">
        <v>4180</v>
      </c>
      <c r="H55" s="634" t="s">
        <v>4181</v>
      </c>
      <c r="I55" s="697"/>
      <c r="J55" s="710"/>
    </row>
    <row r="56" spans="1:10" ht="36" customHeight="1" x14ac:dyDescent="0.25">
      <c r="A56" s="710"/>
      <c r="B56" s="710"/>
      <c r="C56" s="250" t="s">
        <v>3981</v>
      </c>
      <c r="D56" s="91"/>
      <c r="E56" s="91" t="str">
        <f>IFERROR(E46/#REF!,"")</f>
        <v/>
      </c>
      <c r="F56" s="633"/>
      <c r="G56" s="632" t="s">
        <v>4182</v>
      </c>
      <c r="H56" s="634" t="s">
        <v>4183</v>
      </c>
      <c r="I56" s="697" t="s">
        <v>16</v>
      </c>
      <c r="J56" s="710"/>
    </row>
    <row r="57" spans="1:10" ht="36" customHeight="1" x14ac:dyDescent="0.25">
      <c r="A57" s="710"/>
      <c r="B57" s="710"/>
      <c r="C57" s="250" t="s">
        <v>3983</v>
      </c>
      <c r="D57" s="91"/>
      <c r="E57" s="91" t="str">
        <f>IFERROR(E54/#REF!,"")</f>
        <v/>
      </c>
      <c r="F57" s="633"/>
      <c r="G57" s="632" t="s">
        <v>4184</v>
      </c>
      <c r="H57" s="634" t="s">
        <v>4185</v>
      </c>
      <c r="I57" s="697" t="s">
        <v>16</v>
      </c>
      <c r="J57" s="710"/>
    </row>
    <row r="58" spans="1:10" ht="25.5" customHeight="1" x14ac:dyDescent="0.25">
      <c r="A58" s="710"/>
      <c r="B58" s="710"/>
      <c r="C58" s="1216" t="s">
        <v>3346</v>
      </c>
      <c r="D58" s="1217"/>
      <c r="E58" s="1217"/>
      <c r="F58" s="1217"/>
      <c r="G58" s="1217"/>
      <c r="H58" s="1217"/>
      <c r="I58" s="1218"/>
      <c r="J58" s="710"/>
    </row>
    <row r="59" spans="1:10" ht="113.25" customHeight="1" x14ac:dyDescent="0.25">
      <c r="A59" s="710"/>
      <c r="B59" s="710"/>
      <c r="C59" s="250" t="s">
        <v>1633</v>
      </c>
      <c r="D59" s="91"/>
      <c r="E59" s="251"/>
      <c r="F59" s="631" t="s">
        <v>4186</v>
      </c>
      <c r="G59" s="632" t="s">
        <v>4187</v>
      </c>
      <c r="H59" s="634" t="s">
        <v>4188</v>
      </c>
      <c r="I59" s="697" t="s">
        <v>16</v>
      </c>
      <c r="J59" s="710"/>
    </row>
    <row r="60" spans="1:10" ht="25.5" customHeight="1" x14ac:dyDescent="0.25">
      <c r="A60" s="710"/>
      <c r="B60" s="710"/>
      <c r="C60" s="250" t="s">
        <v>3986</v>
      </c>
      <c r="D60" s="91"/>
      <c r="E60" s="251" t="s">
        <v>16</v>
      </c>
      <c r="F60" s="631" t="s">
        <v>4189</v>
      </c>
      <c r="G60" s="632" t="s">
        <v>4190</v>
      </c>
      <c r="H60" s="633"/>
      <c r="I60" s="697" t="s">
        <v>16</v>
      </c>
      <c r="J60" s="710"/>
    </row>
    <row r="61" spans="1:10" ht="25.5" customHeight="1" x14ac:dyDescent="0.25">
      <c r="A61" s="742"/>
      <c r="B61" s="710"/>
      <c r="C61" s="250" t="s">
        <v>3988</v>
      </c>
      <c r="D61" s="91"/>
      <c r="E61" s="105"/>
      <c r="F61" s="631" t="s">
        <v>4191</v>
      </c>
      <c r="G61" s="632" t="s">
        <v>4192</v>
      </c>
      <c r="H61" s="633"/>
      <c r="I61" s="697" t="s">
        <v>16</v>
      </c>
      <c r="J61" s="742"/>
    </row>
    <row r="62" spans="1:10" ht="25.5" customHeight="1" x14ac:dyDescent="0.25">
      <c r="A62" s="710"/>
      <c r="B62" s="710"/>
      <c r="C62" s="250" t="s">
        <v>3961</v>
      </c>
      <c r="D62" s="91"/>
      <c r="E62" s="91" t="str">
        <f>IFERROR(E61-E60,"")</f>
        <v/>
      </c>
      <c r="F62" s="631" t="s">
        <v>4193</v>
      </c>
      <c r="G62" s="632" t="s">
        <v>4194</v>
      </c>
      <c r="H62" s="633"/>
      <c r="I62" s="697" t="s">
        <v>16</v>
      </c>
      <c r="J62" s="710"/>
    </row>
    <row r="63" spans="1:10" ht="85.5" customHeight="1" x14ac:dyDescent="0.25">
      <c r="A63" s="710"/>
      <c r="B63" s="710"/>
      <c r="C63" s="250" t="s">
        <v>3963</v>
      </c>
      <c r="D63" s="91"/>
      <c r="E63" s="91" t="str">
        <f>IFERROR(E62/E61,"")</f>
        <v/>
      </c>
      <c r="F63" s="633"/>
      <c r="G63" s="632" t="s">
        <v>4195</v>
      </c>
      <c r="H63" s="634" t="s">
        <v>4196</v>
      </c>
      <c r="I63" s="697" t="s">
        <v>16</v>
      </c>
      <c r="J63" s="710"/>
    </row>
    <row r="64" spans="1:10" ht="35.25" customHeight="1" x14ac:dyDescent="0.25">
      <c r="A64" s="710"/>
      <c r="B64" s="710"/>
      <c r="C64" s="250" t="s">
        <v>3965</v>
      </c>
      <c r="D64" s="91"/>
      <c r="E64" s="91"/>
      <c r="F64" s="633"/>
      <c r="G64" s="632" t="s">
        <v>4197</v>
      </c>
      <c r="H64" s="633"/>
      <c r="I64" s="697"/>
      <c r="J64" s="710"/>
    </row>
    <row r="65" spans="3:9" ht="25.5" customHeight="1" x14ac:dyDescent="0.25">
      <c r="C65" s="250" t="s">
        <v>3993</v>
      </c>
      <c r="D65" s="91"/>
      <c r="E65" s="91" t="str">
        <f>IFERROR(E60+E38,"")</f>
        <v/>
      </c>
      <c r="F65" s="631" t="s">
        <v>4198</v>
      </c>
      <c r="G65" s="632" t="s">
        <v>4199</v>
      </c>
      <c r="H65" s="633"/>
      <c r="I65" s="697" t="s">
        <v>16</v>
      </c>
    </row>
    <row r="66" spans="3:9" s="612" customFormat="1" ht="30.75" hidden="1" customHeight="1" x14ac:dyDescent="0.25">
      <c r="F66" s="635" t="s">
        <v>4200</v>
      </c>
      <c r="G66" s="635" t="s">
        <v>4201</v>
      </c>
      <c r="H66" s="635" t="s">
        <v>4202</v>
      </c>
    </row>
    <row r="67" spans="3:9" s="612" customFormat="1" ht="30.75" hidden="1" customHeight="1" x14ac:dyDescent="0.25">
      <c r="F67" s="635" t="s">
        <v>4203</v>
      </c>
      <c r="G67" s="635" t="s">
        <v>4204</v>
      </c>
      <c r="H67" s="635" t="s">
        <v>4205</v>
      </c>
    </row>
    <row r="68" spans="3:9" s="612" customFormat="1" ht="30.75" hidden="1" customHeight="1" x14ac:dyDescent="0.25">
      <c r="F68" s="635" t="s">
        <v>4206</v>
      </c>
      <c r="G68" s="635" t="s">
        <v>4207</v>
      </c>
      <c r="H68" s="635"/>
    </row>
    <row r="69" spans="3:9" ht="30.75" customHeight="1" x14ac:dyDescent="0.25">
      <c r="C69" s="250" t="s">
        <v>3979</v>
      </c>
      <c r="D69" s="91"/>
      <c r="E69" s="91"/>
      <c r="F69" s="633"/>
      <c r="G69" s="632" t="s">
        <v>4208</v>
      </c>
      <c r="H69" s="634" t="s">
        <v>4209</v>
      </c>
      <c r="I69" s="697"/>
    </row>
    <row r="70" spans="3:9" ht="30.75" customHeight="1" x14ac:dyDescent="0.25">
      <c r="C70" s="250" t="s">
        <v>4001</v>
      </c>
      <c r="D70" s="91"/>
      <c r="E70" s="91" t="str">
        <f>IFERROR(E60/#REF!,"")</f>
        <v/>
      </c>
      <c r="F70" s="633"/>
      <c r="G70" s="632" t="s">
        <v>4210</v>
      </c>
      <c r="H70" s="634" t="s">
        <v>4211</v>
      </c>
      <c r="I70" s="697" t="s">
        <v>16</v>
      </c>
    </row>
    <row r="71" spans="3:9" ht="25.5" customHeight="1" x14ac:dyDescent="0.25">
      <c r="C71" s="1216" t="s">
        <v>4003</v>
      </c>
      <c r="D71" s="1217"/>
      <c r="E71" s="1217"/>
      <c r="F71" s="1217"/>
      <c r="G71" s="1217"/>
      <c r="H71" s="1217"/>
      <c r="I71" s="1218"/>
    </row>
    <row r="72" spans="3:9" ht="25.5" customHeight="1" x14ac:dyDescent="0.25">
      <c r="C72" s="250" t="s">
        <v>4004</v>
      </c>
      <c r="D72" s="91"/>
      <c r="E72" s="91" t="str">
        <f>IFERROR(#REF!/#REF!,"")</f>
        <v/>
      </c>
      <c r="F72" s="633"/>
      <c r="G72" s="632" t="s">
        <v>4212</v>
      </c>
      <c r="H72" s="633"/>
      <c r="I72" s="697" t="s">
        <v>16</v>
      </c>
    </row>
    <row r="73" spans="3:9" ht="25.5" customHeight="1" x14ac:dyDescent="0.25">
      <c r="C73" s="1216" t="s">
        <v>3350</v>
      </c>
      <c r="D73" s="1217"/>
      <c r="E73" s="1217"/>
      <c r="F73" s="1217"/>
      <c r="G73" s="1217"/>
      <c r="H73" s="1217"/>
      <c r="I73" s="1218"/>
    </row>
    <row r="74" spans="3:9" ht="113.25" customHeight="1" x14ac:dyDescent="0.25">
      <c r="C74" s="611" t="s">
        <v>4213</v>
      </c>
      <c r="D74" s="91"/>
      <c r="E74" s="253" t="s">
        <v>16</v>
      </c>
      <c r="F74" s="631" t="s">
        <v>4214</v>
      </c>
      <c r="G74" s="632" t="s">
        <v>4215</v>
      </c>
      <c r="H74" s="634" t="s">
        <v>4216</v>
      </c>
      <c r="I74" s="697" t="s">
        <v>16</v>
      </c>
    </row>
    <row r="75" spans="3:9" ht="25.5" customHeight="1" x14ac:dyDescent="0.25">
      <c r="C75" s="250" t="s">
        <v>3986</v>
      </c>
      <c r="D75" s="91"/>
      <c r="E75" s="253" t="s">
        <v>16</v>
      </c>
      <c r="F75" s="631" t="s">
        <v>4217</v>
      </c>
      <c r="G75" s="632" t="s">
        <v>4218</v>
      </c>
      <c r="H75" s="633"/>
      <c r="I75" s="697" t="s">
        <v>16</v>
      </c>
    </row>
    <row r="76" spans="3:9" ht="25.5" customHeight="1" x14ac:dyDescent="0.25">
      <c r="C76" s="250" t="s">
        <v>4008</v>
      </c>
      <c r="D76" s="91"/>
      <c r="E76" s="253"/>
      <c r="F76" s="631" t="s">
        <v>4219</v>
      </c>
      <c r="G76" s="632" t="s">
        <v>4220</v>
      </c>
      <c r="H76" s="633"/>
      <c r="I76" s="697"/>
    </row>
    <row r="77" spans="3:9" ht="36" customHeight="1" x14ac:dyDescent="0.25">
      <c r="C77" s="250" t="s">
        <v>4010</v>
      </c>
      <c r="D77" s="91"/>
      <c r="E77" s="253"/>
      <c r="F77" s="631" t="s">
        <v>4221</v>
      </c>
      <c r="G77" s="632" t="s">
        <v>4222</v>
      </c>
      <c r="H77" s="634" t="s">
        <v>4223</v>
      </c>
      <c r="I77" s="697"/>
    </row>
    <row r="78" spans="3:9" ht="25.5" hidden="1" customHeight="1" x14ac:dyDescent="0.25">
      <c r="C78" s="710"/>
      <c r="D78" s="710"/>
      <c r="E78" s="710"/>
      <c r="F78" s="631" t="s">
        <v>4224</v>
      </c>
      <c r="G78" s="632" t="s">
        <v>4225</v>
      </c>
      <c r="H78" s="634" t="s">
        <v>4226</v>
      </c>
      <c r="I78" s="710"/>
    </row>
    <row r="79" spans="3:9" ht="25.5" hidden="1" customHeight="1" x14ac:dyDescent="0.25">
      <c r="C79" s="710"/>
      <c r="D79" s="710"/>
      <c r="E79" s="710"/>
      <c r="F79" s="631" t="s">
        <v>4227</v>
      </c>
      <c r="G79" s="632" t="s">
        <v>4228</v>
      </c>
      <c r="H79" s="634" t="s">
        <v>4229</v>
      </c>
      <c r="I79" s="710"/>
    </row>
    <row r="80" spans="3:9" ht="25.5" hidden="1" customHeight="1" x14ac:dyDescent="0.25">
      <c r="C80" s="710"/>
      <c r="D80" s="710"/>
      <c r="E80" s="710"/>
      <c r="F80" s="631" t="s">
        <v>4230</v>
      </c>
      <c r="G80" s="632" t="s">
        <v>4231</v>
      </c>
      <c r="H80" s="634"/>
      <c r="I80" s="710"/>
    </row>
    <row r="81" spans="3:9" ht="38.25" customHeight="1" x14ac:dyDescent="0.25">
      <c r="C81" s="611" t="s">
        <v>4018</v>
      </c>
      <c r="D81" s="91"/>
      <c r="E81" s="253"/>
      <c r="F81" s="633"/>
      <c r="G81" s="632" t="s">
        <v>4232</v>
      </c>
      <c r="H81" s="634" t="s">
        <v>4233</v>
      </c>
      <c r="I81" s="697"/>
    </row>
    <row r="82" spans="3:9" ht="38.25" customHeight="1" x14ac:dyDescent="0.25">
      <c r="C82" s="611" t="s">
        <v>4020</v>
      </c>
      <c r="D82" s="91"/>
      <c r="E82" s="253"/>
      <c r="F82" s="633"/>
      <c r="G82" s="632" t="s">
        <v>4234</v>
      </c>
      <c r="H82" s="634" t="s">
        <v>4235</v>
      </c>
      <c r="I82" s="697"/>
    </row>
    <row r="83" spans="3:9" ht="38.25" customHeight="1" x14ac:dyDescent="0.25">
      <c r="C83" s="611" t="s">
        <v>4022</v>
      </c>
      <c r="D83" s="91"/>
      <c r="E83" s="253"/>
      <c r="F83" s="633"/>
      <c r="G83" s="632" t="s">
        <v>4236</v>
      </c>
      <c r="H83" s="634" t="s">
        <v>4237</v>
      </c>
      <c r="I83" s="697"/>
    </row>
    <row r="84" spans="3:9" ht="38.25" customHeight="1" x14ac:dyDescent="0.25">
      <c r="C84" s="611" t="s">
        <v>4024</v>
      </c>
      <c r="D84" s="91"/>
      <c r="E84" s="253"/>
      <c r="F84" s="633"/>
      <c r="G84" s="632" t="s">
        <v>4238</v>
      </c>
      <c r="H84" s="634" t="s">
        <v>4239</v>
      </c>
      <c r="I84" s="697"/>
    </row>
    <row r="85" spans="3:9" ht="25.5" customHeight="1" x14ac:dyDescent="0.25">
      <c r="C85" s="1216" t="s">
        <v>3353</v>
      </c>
      <c r="D85" s="1217"/>
      <c r="E85" s="1217"/>
      <c r="F85" s="1217"/>
      <c r="G85" s="1217"/>
      <c r="H85" s="1217"/>
      <c r="I85" s="1217"/>
    </row>
    <row r="86" spans="3:9" ht="118.5" customHeight="1" x14ac:dyDescent="0.25">
      <c r="C86" s="611" t="s">
        <v>4213</v>
      </c>
      <c r="D86" s="91"/>
      <c r="E86" s="253" t="s">
        <v>16</v>
      </c>
      <c r="F86" s="636" t="s">
        <v>4240</v>
      </c>
      <c r="G86" s="632" t="s">
        <v>4241</v>
      </c>
      <c r="H86" s="634" t="s">
        <v>4242</v>
      </c>
      <c r="I86" s="697" t="s">
        <v>16</v>
      </c>
    </row>
    <row r="87" spans="3:9" ht="25.5" customHeight="1" x14ac:dyDescent="0.25">
      <c r="C87" s="250" t="s">
        <v>3986</v>
      </c>
      <c r="D87" s="91"/>
      <c r="E87" s="253" t="s">
        <v>16</v>
      </c>
      <c r="F87" s="636" t="s">
        <v>4243</v>
      </c>
      <c r="G87" s="632" t="s">
        <v>4244</v>
      </c>
      <c r="H87" s="633"/>
      <c r="I87" s="697" t="s">
        <v>16</v>
      </c>
    </row>
    <row r="88" spans="3:9" ht="25.5" customHeight="1" x14ac:dyDescent="0.25">
      <c r="C88" s="250" t="s">
        <v>4008</v>
      </c>
      <c r="D88" s="91"/>
      <c r="E88" s="253"/>
      <c r="F88" s="636" t="s">
        <v>4245</v>
      </c>
      <c r="G88" s="632" t="s">
        <v>4246</v>
      </c>
      <c r="H88" s="633"/>
      <c r="I88" s="697"/>
    </row>
    <row r="89" spans="3:9" ht="25.5" customHeight="1" x14ac:dyDescent="0.25">
      <c r="C89" s="250" t="s">
        <v>4028</v>
      </c>
      <c r="D89" s="91"/>
      <c r="E89" s="254" t="str">
        <f>IFERROR(E86+E38,"")</f>
        <v/>
      </c>
      <c r="F89" s="636" t="s">
        <v>4247</v>
      </c>
      <c r="G89" s="632" t="s">
        <v>4248</v>
      </c>
      <c r="H89" s="633"/>
      <c r="I89" s="697" t="s">
        <v>16</v>
      </c>
    </row>
    <row r="90" spans="3:9" ht="25.5" customHeight="1" x14ac:dyDescent="0.25">
      <c r="C90" s="250" t="s">
        <v>4030</v>
      </c>
      <c r="D90" s="91"/>
      <c r="E90" s="254"/>
      <c r="F90" s="636" t="s">
        <v>4249</v>
      </c>
      <c r="G90" s="632" t="s">
        <v>4250</v>
      </c>
      <c r="H90" s="633"/>
      <c r="I90" s="697"/>
    </row>
    <row r="91" spans="3:9" ht="25.5" hidden="1" customHeight="1" x14ac:dyDescent="0.25">
      <c r="C91" s="710"/>
      <c r="D91" s="710"/>
      <c r="E91" s="710"/>
      <c r="F91" s="636" t="s">
        <v>4251</v>
      </c>
      <c r="G91" s="632" t="s">
        <v>4252</v>
      </c>
      <c r="H91" s="634" t="s">
        <v>4253</v>
      </c>
      <c r="I91" s="710"/>
    </row>
    <row r="92" spans="3:9" ht="25.5" hidden="1" customHeight="1" x14ac:dyDescent="0.25">
      <c r="C92" s="710"/>
      <c r="D92" s="710"/>
      <c r="E92" s="710"/>
      <c r="F92" s="636" t="s">
        <v>4254</v>
      </c>
      <c r="G92" s="632" t="s">
        <v>4255</v>
      </c>
      <c r="H92" s="634"/>
      <c r="I92" s="710"/>
    </row>
    <row r="93" spans="3:9" ht="25.5" hidden="1" customHeight="1" x14ac:dyDescent="0.25">
      <c r="C93" s="710"/>
      <c r="D93" s="710"/>
      <c r="E93" s="710"/>
      <c r="F93" s="636" t="s">
        <v>4256</v>
      </c>
      <c r="G93" s="632" t="s">
        <v>4257</v>
      </c>
      <c r="H93" s="634" t="s">
        <v>4258</v>
      </c>
      <c r="I93" s="710"/>
    </row>
    <row r="94" spans="3:9" ht="25.5" hidden="1" customHeight="1" x14ac:dyDescent="0.25">
      <c r="C94" s="710"/>
      <c r="D94" s="710"/>
      <c r="E94" s="710"/>
      <c r="F94" s="636" t="s">
        <v>4259</v>
      </c>
      <c r="G94" s="632" t="s">
        <v>4260</v>
      </c>
      <c r="H94" s="634"/>
      <c r="I94" s="710"/>
    </row>
    <row r="95" spans="3:9" ht="25.5" customHeight="1" x14ac:dyDescent="0.25">
      <c r="C95" s="611" t="s">
        <v>4040</v>
      </c>
      <c r="D95" s="91"/>
      <c r="E95" s="253" t="str">
        <f>IFERROR(E91/#REF!,"")</f>
        <v/>
      </c>
      <c r="F95" s="633"/>
      <c r="G95" s="632" t="s">
        <v>4261</v>
      </c>
      <c r="H95" s="634" t="s">
        <v>4262</v>
      </c>
      <c r="I95" s="697" t="s">
        <v>16</v>
      </c>
    </row>
    <row r="96" spans="3:9" ht="25.5" customHeight="1" x14ac:dyDescent="0.25">
      <c r="C96" s="611" t="s">
        <v>4042</v>
      </c>
      <c r="D96" s="91"/>
      <c r="E96" s="253" t="str">
        <f>IFERROR(E92/#REF!,"")</f>
        <v/>
      </c>
      <c r="F96" s="633"/>
      <c r="G96" s="632" t="s">
        <v>4263</v>
      </c>
      <c r="H96" s="634" t="s">
        <v>4264</v>
      </c>
      <c r="I96" s="697" t="s">
        <v>16</v>
      </c>
    </row>
    <row r="97" spans="3:9" ht="25.5" customHeight="1" x14ac:dyDescent="0.25">
      <c r="C97" s="611" t="s">
        <v>4022</v>
      </c>
      <c r="D97" s="91"/>
      <c r="E97" s="253"/>
      <c r="F97" s="633"/>
      <c r="G97" s="632" t="s">
        <v>4265</v>
      </c>
      <c r="H97" s="634" t="s">
        <v>4266</v>
      </c>
      <c r="I97" s="697"/>
    </row>
    <row r="98" spans="3:9" ht="32.25" customHeight="1" x14ac:dyDescent="0.25">
      <c r="C98" s="611" t="s">
        <v>4045</v>
      </c>
      <c r="D98" s="91"/>
      <c r="E98" s="253"/>
      <c r="F98" s="633"/>
      <c r="G98" s="632" t="s">
        <v>4267</v>
      </c>
      <c r="H98" s="634" t="s">
        <v>4268</v>
      </c>
      <c r="I98" s="697"/>
    </row>
    <row r="99" spans="3:9" ht="25.5" customHeight="1" x14ac:dyDescent="0.25">
      <c r="C99" s="1216" t="s">
        <v>4047</v>
      </c>
      <c r="D99" s="1217"/>
      <c r="E99" s="1217"/>
      <c r="F99" s="1217"/>
      <c r="G99" s="1217"/>
      <c r="H99" s="1217"/>
      <c r="I99" s="1218"/>
    </row>
    <row r="100" spans="3:9" ht="25.5" customHeight="1" x14ac:dyDescent="0.25">
      <c r="C100" s="250" t="s">
        <v>3986</v>
      </c>
      <c r="D100" s="91"/>
      <c r="E100" s="251" t="s">
        <v>16</v>
      </c>
      <c r="F100" s="631" t="s">
        <v>4269</v>
      </c>
      <c r="G100" s="632" t="s">
        <v>4270</v>
      </c>
      <c r="H100" s="633"/>
      <c r="I100" s="697" t="s">
        <v>16</v>
      </c>
    </row>
    <row r="101" spans="3:9" ht="25.5" customHeight="1" x14ac:dyDescent="0.25">
      <c r="C101" s="250" t="s">
        <v>4008</v>
      </c>
      <c r="D101" s="91"/>
      <c r="E101" s="251"/>
      <c r="F101" s="631" t="s">
        <v>4271</v>
      </c>
      <c r="G101" s="632" t="s">
        <v>4272</v>
      </c>
      <c r="H101" s="633"/>
      <c r="I101" s="697"/>
    </row>
    <row r="102" spans="3:9" ht="25.5" customHeight="1" x14ac:dyDescent="0.25">
      <c r="C102" s="250" t="s">
        <v>4022</v>
      </c>
      <c r="D102" s="91"/>
      <c r="E102" s="251"/>
      <c r="F102" s="633"/>
      <c r="G102" s="632" t="s">
        <v>4273</v>
      </c>
      <c r="H102" s="634" t="s">
        <v>4274</v>
      </c>
      <c r="I102" s="697"/>
    </row>
    <row r="103" spans="3:9" ht="35.25" customHeight="1" x14ac:dyDescent="0.25">
      <c r="C103" s="250" t="s">
        <v>4051</v>
      </c>
      <c r="D103" s="91"/>
      <c r="E103" s="251" t="str">
        <f>IFERROR(E100/E39,"")</f>
        <v/>
      </c>
      <c r="F103" s="633"/>
      <c r="G103" s="632" t="s">
        <v>4275</v>
      </c>
      <c r="H103" s="634" t="s">
        <v>4276</v>
      </c>
      <c r="I103" s="697" t="s">
        <v>16</v>
      </c>
    </row>
    <row r="104" spans="3:9" ht="25.5" customHeight="1" x14ac:dyDescent="0.25">
      <c r="C104" s="1216" t="s">
        <v>4053</v>
      </c>
      <c r="D104" s="1217"/>
      <c r="E104" s="1217"/>
      <c r="F104" s="1217"/>
      <c r="G104" s="1217"/>
      <c r="H104" s="1217"/>
      <c r="I104" s="1218"/>
    </row>
    <row r="105" spans="3:9" ht="101.25" customHeight="1" x14ac:dyDescent="0.25">
      <c r="C105" s="250" t="s">
        <v>1633</v>
      </c>
      <c r="D105" s="91"/>
      <c r="E105" s="251" t="s">
        <v>16</v>
      </c>
      <c r="F105" s="631" t="s">
        <v>4277</v>
      </c>
      <c r="G105" s="632" t="s">
        <v>4278</v>
      </c>
      <c r="H105" s="634" t="s">
        <v>4279</v>
      </c>
      <c r="I105" s="697" t="s">
        <v>16</v>
      </c>
    </row>
    <row r="106" spans="3:9" ht="25.5" customHeight="1" x14ac:dyDescent="0.25">
      <c r="C106" s="250" t="s">
        <v>3986</v>
      </c>
      <c r="D106" s="91"/>
      <c r="E106" s="251" t="s">
        <v>16</v>
      </c>
      <c r="F106" s="631" t="s">
        <v>4280</v>
      </c>
      <c r="G106" s="632" t="s">
        <v>4281</v>
      </c>
      <c r="H106" s="633"/>
      <c r="I106" s="697" t="s">
        <v>16</v>
      </c>
    </row>
    <row r="107" spans="3:9" ht="25.5" customHeight="1" x14ac:dyDescent="0.25">
      <c r="C107" s="250" t="s">
        <v>4008</v>
      </c>
      <c r="D107" s="91"/>
      <c r="E107" s="251"/>
      <c r="F107" s="631" t="s">
        <v>4282</v>
      </c>
      <c r="G107" s="632" t="s">
        <v>4283</v>
      </c>
      <c r="H107" s="633"/>
      <c r="I107" s="697"/>
    </row>
    <row r="108" spans="3:9" ht="25.5" customHeight="1" x14ac:dyDescent="0.25">
      <c r="C108" s="250" t="s">
        <v>4022</v>
      </c>
      <c r="D108" s="91"/>
      <c r="E108" s="251"/>
      <c r="F108" s="633"/>
      <c r="G108" s="632" t="s">
        <v>4284</v>
      </c>
      <c r="H108" s="634" t="s">
        <v>4285</v>
      </c>
      <c r="I108" s="697"/>
    </row>
    <row r="109" spans="3:9" ht="25.5" customHeight="1" x14ac:dyDescent="0.25">
      <c r="C109" s="250" t="s">
        <v>4058</v>
      </c>
      <c r="D109" s="91"/>
      <c r="E109" s="91" t="str">
        <f>IFERROR(E105/E40,"")</f>
        <v/>
      </c>
      <c r="F109" s="633"/>
      <c r="G109" s="632" t="s">
        <v>4286</v>
      </c>
      <c r="H109" s="634" t="s">
        <v>4287</v>
      </c>
      <c r="I109" s="697" t="s">
        <v>16</v>
      </c>
    </row>
    <row r="110" spans="3:9" ht="25.5" customHeight="1" x14ac:dyDescent="0.25">
      <c r="C110" s="250" t="s">
        <v>4060</v>
      </c>
      <c r="D110" s="91"/>
      <c r="E110" s="91" t="str">
        <f>IFERROR(E106/E40,"")</f>
        <v/>
      </c>
      <c r="F110" s="633"/>
      <c r="G110" s="632" t="s">
        <v>4288</v>
      </c>
      <c r="H110" s="634" t="s">
        <v>4289</v>
      </c>
      <c r="I110" s="697" t="s">
        <v>16</v>
      </c>
    </row>
    <row r="111" spans="3:9" ht="25.5" customHeight="1" x14ac:dyDescent="0.25">
      <c r="C111" s="1216" t="s">
        <v>3361</v>
      </c>
      <c r="D111" s="1217"/>
      <c r="E111" s="1217"/>
      <c r="F111" s="1217"/>
      <c r="G111" s="1217"/>
      <c r="H111" s="1217"/>
      <c r="I111" s="1218"/>
    </row>
    <row r="112" spans="3:9" ht="25.5" customHeight="1" x14ac:dyDescent="0.25">
      <c r="C112" s="250" t="s">
        <v>3986</v>
      </c>
      <c r="D112" s="91"/>
      <c r="E112" s="251" t="s">
        <v>16</v>
      </c>
      <c r="F112" s="631" t="s">
        <v>4290</v>
      </c>
      <c r="G112" s="632" t="s">
        <v>4291</v>
      </c>
      <c r="H112" s="633"/>
      <c r="I112" s="697" t="s">
        <v>16</v>
      </c>
    </row>
    <row r="113" spans="3:9" ht="36" hidden="1" customHeight="1" x14ac:dyDescent="0.25">
      <c r="C113" s="710"/>
      <c r="D113" s="710"/>
      <c r="E113" s="710"/>
      <c r="F113" s="631" t="s">
        <v>4292</v>
      </c>
      <c r="G113" s="632" t="s">
        <v>4293</v>
      </c>
      <c r="H113" s="633"/>
      <c r="I113" s="710"/>
    </row>
    <row r="114" spans="3:9" ht="36" customHeight="1" x14ac:dyDescent="0.25">
      <c r="C114" s="250" t="s">
        <v>4008</v>
      </c>
      <c r="D114" s="91"/>
      <c r="E114" s="251" t="s">
        <v>16</v>
      </c>
      <c r="F114" s="631" t="s">
        <v>4294</v>
      </c>
      <c r="G114" s="632" t="s">
        <v>4295</v>
      </c>
      <c r="H114" s="633"/>
      <c r="I114" s="697" t="s">
        <v>16</v>
      </c>
    </row>
    <row r="115" spans="3:9" ht="36" customHeight="1" x14ac:dyDescent="0.25">
      <c r="C115" s="250" t="s">
        <v>4022</v>
      </c>
      <c r="D115" s="91"/>
      <c r="E115" s="251"/>
      <c r="F115" s="633"/>
      <c r="G115" s="632" t="s">
        <v>4296</v>
      </c>
      <c r="H115" s="634" t="s">
        <v>4297</v>
      </c>
      <c r="I115" s="697"/>
    </row>
    <row r="116" spans="3:9" ht="36" customHeight="1" x14ac:dyDescent="0.25">
      <c r="C116" s="250" t="s">
        <v>4067</v>
      </c>
      <c r="D116" s="91"/>
      <c r="E116" s="251"/>
      <c r="F116" s="633"/>
      <c r="G116" s="632" t="s">
        <v>4298</v>
      </c>
      <c r="H116" s="634" t="s">
        <v>4299</v>
      </c>
      <c r="I116" s="697"/>
    </row>
    <row r="117" spans="3:9" ht="25.5" customHeight="1" x14ac:dyDescent="0.25">
      <c r="C117" s="1225" t="s">
        <v>4069</v>
      </c>
      <c r="D117" s="1226"/>
      <c r="E117" s="1226"/>
      <c r="F117" s="1226"/>
      <c r="G117" s="1226"/>
      <c r="H117" s="1226"/>
      <c r="I117" s="1227"/>
    </row>
    <row r="118" spans="3:9" ht="25.5" customHeight="1" x14ac:dyDescent="0.25">
      <c r="C118" s="1222" t="s">
        <v>3363</v>
      </c>
      <c r="D118" s="1223"/>
      <c r="E118" s="1223"/>
      <c r="F118" s="1223"/>
      <c r="G118" s="1223"/>
      <c r="H118" s="1223"/>
      <c r="I118" s="1224"/>
    </row>
    <row r="119" spans="3:9" ht="134.25" customHeight="1" x14ac:dyDescent="0.25">
      <c r="C119" s="250" t="s">
        <v>1633</v>
      </c>
      <c r="D119" s="91"/>
      <c r="E119" s="251" t="s">
        <v>16</v>
      </c>
      <c r="F119" s="631" t="s">
        <v>4300</v>
      </c>
      <c r="G119" s="632" t="s">
        <v>4301</v>
      </c>
      <c r="H119" s="634" t="s">
        <v>4413</v>
      </c>
      <c r="I119" s="697" t="s">
        <v>16</v>
      </c>
    </row>
    <row r="120" spans="3:9" ht="25.5" customHeight="1" x14ac:dyDescent="0.25">
      <c r="C120" s="250" t="s">
        <v>4071</v>
      </c>
      <c r="D120" s="91"/>
      <c r="E120" s="251" t="s">
        <v>16</v>
      </c>
      <c r="F120" s="631" t="s">
        <v>4302</v>
      </c>
      <c r="G120" s="632" t="s">
        <v>4303</v>
      </c>
      <c r="H120" s="633"/>
      <c r="I120" s="697" t="s">
        <v>16</v>
      </c>
    </row>
    <row r="121" spans="3:9" ht="25.5" customHeight="1" x14ac:dyDescent="0.25">
      <c r="C121" s="611" t="s">
        <v>4166</v>
      </c>
      <c r="D121" s="91"/>
      <c r="E121" s="91"/>
      <c r="F121" s="631" t="s">
        <v>4304</v>
      </c>
      <c r="G121" s="632" t="s">
        <v>4305</v>
      </c>
      <c r="H121" s="633"/>
      <c r="I121" s="697" t="s">
        <v>16</v>
      </c>
    </row>
    <row r="122" spans="3:9" ht="25.5" customHeight="1" x14ac:dyDescent="0.25">
      <c r="C122" s="611" t="s">
        <v>4073</v>
      </c>
      <c r="D122" s="91"/>
      <c r="E122" s="91" t="str">
        <f>IFERROR(E120+E121,"")</f>
        <v/>
      </c>
      <c r="F122" s="631" t="s">
        <v>4306</v>
      </c>
      <c r="G122" s="632" t="s">
        <v>4307</v>
      </c>
      <c r="H122" s="633"/>
      <c r="I122" s="697" t="s">
        <v>16</v>
      </c>
    </row>
    <row r="123" spans="3:9" ht="25.5" customHeight="1" x14ac:dyDescent="0.25">
      <c r="C123" s="611" t="s">
        <v>4308</v>
      </c>
      <c r="D123" s="91"/>
      <c r="E123" s="91" t="str">
        <f>IFERROR(+E119/E43,"")</f>
        <v/>
      </c>
      <c r="F123" s="633"/>
      <c r="G123" s="632" t="s">
        <v>4309</v>
      </c>
      <c r="H123" s="633"/>
      <c r="I123" s="697" t="s">
        <v>16</v>
      </c>
    </row>
    <row r="124" spans="3:9" ht="25.5" customHeight="1" x14ac:dyDescent="0.25">
      <c r="C124" s="250" t="s">
        <v>4077</v>
      </c>
      <c r="D124" s="91"/>
      <c r="E124" s="91" t="str">
        <f>IFERROR(E122/E50,"")</f>
        <v/>
      </c>
      <c r="F124" s="633"/>
      <c r="G124" s="632" t="s">
        <v>4310</v>
      </c>
      <c r="H124" s="633"/>
      <c r="I124" s="697" t="s">
        <v>16</v>
      </c>
    </row>
    <row r="125" spans="3:9" ht="80.25" customHeight="1" x14ac:dyDescent="0.25">
      <c r="C125" s="250" t="s">
        <v>4079</v>
      </c>
      <c r="D125" s="91"/>
      <c r="E125" s="91" t="str">
        <f>IFERROR(E123/E51,"")</f>
        <v/>
      </c>
      <c r="F125" s="633"/>
      <c r="G125" s="632" t="s">
        <v>4311</v>
      </c>
      <c r="H125" s="634" t="s">
        <v>4312</v>
      </c>
      <c r="I125" s="697" t="s">
        <v>16</v>
      </c>
    </row>
    <row r="126" spans="3:9" ht="25.5" hidden="1" customHeight="1" x14ac:dyDescent="0.25">
      <c r="C126" s="710"/>
      <c r="D126" s="710"/>
      <c r="E126" s="710"/>
      <c r="F126" s="633"/>
      <c r="G126" s="715" t="s">
        <v>4313</v>
      </c>
      <c r="H126" s="715" t="s">
        <v>4314</v>
      </c>
      <c r="I126" s="710"/>
    </row>
    <row r="127" spans="3:9" ht="32.25" hidden="1" customHeight="1" x14ac:dyDescent="0.25">
      <c r="C127" s="710"/>
      <c r="D127" s="710"/>
      <c r="E127" s="710"/>
      <c r="F127" s="633"/>
      <c r="G127" s="715" t="s">
        <v>4315</v>
      </c>
      <c r="H127" s="715" t="s">
        <v>4316</v>
      </c>
      <c r="I127" s="710"/>
    </row>
    <row r="128" spans="3:9" ht="32.25" hidden="1" customHeight="1" x14ac:dyDescent="0.25">
      <c r="C128" s="710"/>
      <c r="D128" s="710"/>
      <c r="E128" s="710"/>
      <c r="F128" s="633"/>
      <c r="G128" s="715" t="s">
        <v>4317</v>
      </c>
      <c r="H128" s="715"/>
      <c r="I128" s="710"/>
    </row>
    <row r="129" spans="3:9" ht="33" customHeight="1" x14ac:dyDescent="0.25">
      <c r="C129" s="250" t="s">
        <v>4087</v>
      </c>
      <c r="D129" s="91"/>
      <c r="E129" s="91"/>
      <c r="F129" s="633"/>
      <c r="G129" s="632" t="s">
        <v>4318</v>
      </c>
      <c r="H129" s="634" t="s">
        <v>4319</v>
      </c>
      <c r="I129" s="697"/>
    </row>
    <row r="130" spans="3:9" ht="33" customHeight="1" x14ac:dyDescent="0.25">
      <c r="C130" s="250" t="s">
        <v>4089</v>
      </c>
      <c r="D130" s="91"/>
      <c r="E130" s="91" t="str">
        <f>IFERROR(E120/#REF!,"")</f>
        <v/>
      </c>
      <c r="F130" s="633"/>
      <c r="G130" s="632" t="s">
        <v>4320</v>
      </c>
      <c r="H130" s="634" t="s">
        <v>4321</v>
      </c>
      <c r="I130" s="697" t="s">
        <v>16</v>
      </c>
    </row>
    <row r="131" spans="3:9" ht="33" customHeight="1" x14ac:dyDescent="0.25">
      <c r="C131" s="250" t="s">
        <v>4090</v>
      </c>
      <c r="D131" s="91"/>
      <c r="E131" s="91" t="str">
        <f>IFERROR(E128/#REF!,"")</f>
        <v/>
      </c>
      <c r="F131" s="633"/>
      <c r="G131" s="632" t="s">
        <v>4322</v>
      </c>
      <c r="H131" s="634" t="s">
        <v>4323</v>
      </c>
      <c r="I131" s="697" t="s">
        <v>16</v>
      </c>
    </row>
    <row r="132" spans="3:9" ht="25.5" hidden="1" customHeight="1" x14ac:dyDescent="0.25">
      <c r="C132" s="710"/>
      <c r="D132" s="710"/>
      <c r="E132" s="710"/>
      <c r="F132" s="715"/>
      <c r="G132" s="715"/>
      <c r="H132" s="715"/>
      <c r="I132" s="710"/>
    </row>
    <row r="133" spans="3:9" ht="25.5" hidden="1" customHeight="1" x14ac:dyDescent="0.25">
      <c r="C133" s="710"/>
      <c r="D133" s="710"/>
      <c r="E133" s="710"/>
      <c r="F133" s="715"/>
      <c r="G133" s="715"/>
      <c r="H133" s="715"/>
      <c r="I133" s="710"/>
    </row>
    <row r="134" spans="3:9" ht="25.5" customHeight="1" x14ac:dyDescent="0.25">
      <c r="C134" s="1216" t="s">
        <v>3350</v>
      </c>
      <c r="D134" s="1217"/>
      <c r="E134" s="1217"/>
      <c r="F134" s="1217"/>
      <c r="G134" s="1217"/>
      <c r="H134" s="1217"/>
      <c r="I134" s="1218"/>
    </row>
    <row r="135" spans="3:9" ht="90" customHeight="1" x14ac:dyDescent="0.25">
      <c r="C135" s="250" t="s">
        <v>4324</v>
      </c>
      <c r="D135" s="91"/>
      <c r="E135" s="251" t="s">
        <v>16</v>
      </c>
      <c r="F135" s="631" t="s">
        <v>4325</v>
      </c>
      <c r="G135" s="632" t="s">
        <v>4326</v>
      </c>
      <c r="H135" s="634" t="s">
        <v>4414</v>
      </c>
      <c r="I135" s="697" t="s">
        <v>16</v>
      </c>
    </row>
    <row r="136" spans="3:9" ht="25.5" customHeight="1" x14ac:dyDescent="0.25">
      <c r="C136" s="250" t="s">
        <v>4093</v>
      </c>
      <c r="D136" s="91"/>
      <c r="E136" s="251" t="s">
        <v>16</v>
      </c>
      <c r="F136" s="631" t="s">
        <v>4327</v>
      </c>
      <c r="G136" s="632" t="s">
        <v>4328</v>
      </c>
      <c r="H136" s="633"/>
      <c r="I136" s="697" t="s">
        <v>16</v>
      </c>
    </row>
    <row r="137" spans="3:9" ht="25.5" customHeight="1" x14ac:dyDescent="0.25">
      <c r="C137" s="250" t="s">
        <v>4329</v>
      </c>
      <c r="D137" s="91"/>
      <c r="E137" s="251" t="s">
        <v>16</v>
      </c>
      <c r="F137" s="631" t="s">
        <v>4330</v>
      </c>
      <c r="G137" s="632" t="s">
        <v>4331</v>
      </c>
      <c r="H137" s="633"/>
      <c r="I137" s="697" t="s">
        <v>16</v>
      </c>
    </row>
    <row r="138" spans="3:9" ht="34.5" customHeight="1" x14ac:dyDescent="0.25">
      <c r="C138" s="250" t="s">
        <v>4097</v>
      </c>
      <c r="D138" s="91"/>
      <c r="E138" s="91" t="str">
        <f>IFERROR(E136/(E75+E137),"")</f>
        <v/>
      </c>
      <c r="F138" s="633"/>
      <c r="G138" s="632" t="s">
        <v>4332</v>
      </c>
      <c r="H138" s="634" t="s">
        <v>4333</v>
      </c>
      <c r="I138" s="697" t="s">
        <v>16</v>
      </c>
    </row>
    <row r="139" spans="3:9" ht="25.5" hidden="1" customHeight="1" x14ac:dyDescent="0.25">
      <c r="C139" s="710"/>
      <c r="D139" s="710"/>
      <c r="E139" s="710"/>
      <c r="F139" s="633"/>
      <c r="G139" s="715" t="s">
        <v>4334</v>
      </c>
      <c r="H139" s="715"/>
      <c r="I139" s="710"/>
    </row>
    <row r="140" spans="3:9" ht="25.5" customHeight="1" x14ac:dyDescent="0.25">
      <c r="C140" s="250" t="s">
        <v>4099</v>
      </c>
      <c r="D140" s="91"/>
      <c r="E140" s="251" t="str">
        <f>IFERROR(E129/#REF!,"")</f>
        <v/>
      </c>
      <c r="F140" s="633"/>
      <c r="G140" s="632" t="s">
        <v>4335</v>
      </c>
      <c r="H140" s="634" t="s">
        <v>4336</v>
      </c>
      <c r="I140" s="697" t="s">
        <v>16</v>
      </c>
    </row>
    <row r="141" spans="3:9" ht="25.5" customHeight="1" x14ac:dyDescent="0.25">
      <c r="C141" s="250" t="s">
        <v>4101</v>
      </c>
      <c r="D141" s="91"/>
      <c r="E141" s="251" t="str">
        <f>IFERROR(E130/#REF!,"")</f>
        <v/>
      </c>
      <c r="F141" s="633"/>
      <c r="G141" s="632" t="s">
        <v>4337</v>
      </c>
      <c r="H141" s="634" t="s">
        <v>4338</v>
      </c>
      <c r="I141" s="697" t="s">
        <v>16</v>
      </c>
    </row>
    <row r="142" spans="3:9" ht="25.5" customHeight="1" x14ac:dyDescent="0.25">
      <c r="C142" s="1216" t="s">
        <v>3353</v>
      </c>
      <c r="D142" s="1217"/>
      <c r="E142" s="1217"/>
      <c r="F142" s="1217"/>
      <c r="G142" s="1217"/>
      <c r="H142" s="1217"/>
      <c r="I142" s="1218"/>
    </row>
    <row r="143" spans="3:9" ht="87.75" customHeight="1" x14ac:dyDescent="0.25">
      <c r="C143" s="611" t="s">
        <v>4324</v>
      </c>
      <c r="D143" s="91"/>
      <c r="E143" s="251" t="s">
        <v>16</v>
      </c>
      <c r="F143" s="631" t="s">
        <v>4339</v>
      </c>
      <c r="G143" s="632" t="s">
        <v>4340</v>
      </c>
      <c r="H143" s="634" t="s">
        <v>4415</v>
      </c>
      <c r="I143" s="697" t="s">
        <v>16</v>
      </c>
    </row>
    <row r="144" spans="3:9" ht="25.5" customHeight="1" x14ac:dyDescent="0.25">
      <c r="C144" s="611" t="s">
        <v>3986</v>
      </c>
      <c r="D144" s="91"/>
      <c r="E144" s="251" t="s">
        <v>16</v>
      </c>
      <c r="F144" s="631" t="s">
        <v>4341</v>
      </c>
      <c r="G144" s="632" t="s">
        <v>4342</v>
      </c>
      <c r="H144" s="633"/>
      <c r="I144" s="697" t="s">
        <v>16</v>
      </c>
    </row>
    <row r="145" spans="3:9" ht="25.5" customHeight="1" x14ac:dyDescent="0.25">
      <c r="C145" s="611" t="s">
        <v>4329</v>
      </c>
      <c r="D145" s="91"/>
      <c r="E145" s="251" t="s">
        <v>16</v>
      </c>
      <c r="F145" s="631" t="s">
        <v>4343</v>
      </c>
      <c r="G145" s="632" t="s">
        <v>4344</v>
      </c>
      <c r="H145" s="633"/>
      <c r="I145" s="697" t="s">
        <v>16</v>
      </c>
    </row>
    <row r="146" spans="3:9" ht="39.75" customHeight="1" x14ac:dyDescent="0.25">
      <c r="C146" s="250" t="s">
        <v>4097</v>
      </c>
      <c r="D146" s="91"/>
      <c r="E146" s="91" t="str">
        <f>IFERROR(E144/(E87+E145),"")</f>
        <v/>
      </c>
      <c r="F146" s="633"/>
      <c r="G146" s="632" t="s">
        <v>4345</v>
      </c>
      <c r="H146" s="634" t="s">
        <v>4346</v>
      </c>
      <c r="I146" s="697" t="s">
        <v>16</v>
      </c>
    </row>
    <row r="147" spans="3:9" ht="25.5" hidden="1" customHeight="1" x14ac:dyDescent="0.25">
      <c r="C147" s="710"/>
      <c r="D147" s="710"/>
      <c r="E147" s="710"/>
      <c r="F147" s="633"/>
      <c r="G147" s="715" t="s">
        <v>4347</v>
      </c>
      <c r="H147" s="634" t="s">
        <v>4348</v>
      </c>
      <c r="I147" s="710"/>
    </row>
    <row r="148" spans="3:9" ht="25.5" customHeight="1" x14ac:dyDescent="0.25">
      <c r="C148" s="611" t="s">
        <v>4042</v>
      </c>
      <c r="D148" s="91"/>
      <c r="E148" s="251" t="str">
        <f>IFERROR(E145/E35,"")</f>
        <v/>
      </c>
      <c r="F148" s="633"/>
      <c r="G148" s="632" t="s">
        <v>4349</v>
      </c>
      <c r="H148" s="634" t="s">
        <v>4350</v>
      </c>
      <c r="I148" s="697" t="s">
        <v>16</v>
      </c>
    </row>
    <row r="149" spans="3:9" ht="25.5" customHeight="1" x14ac:dyDescent="0.25">
      <c r="C149" s="611" t="s">
        <v>4108</v>
      </c>
      <c r="D149" s="91"/>
      <c r="E149" s="251"/>
      <c r="F149" s="633"/>
      <c r="G149" s="632" t="s">
        <v>4351</v>
      </c>
      <c r="H149" s="634" t="s">
        <v>4352</v>
      </c>
      <c r="I149" s="697"/>
    </row>
    <row r="150" spans="3:9" x14ac:dyDescent="0.25">
      <c r="C150" s="760"/>
      <c r="D150" s="760"/>
      <c r="E150" s="713"/>
      <c r="F150" s="761"/>
      <c r="G150" s="761"/>
      <c r="H150" s="761"/>
      <c r="I150" s="760"/>
    </row>
    <row r="151" spans="3:9" ht="15.75" x14ac:dyDescent="0.25">
      <c r="C151" s="255"/>
      <c r="D151" s="256"/>
      <c r="E151" s="256"/>
      <c r="F151" s="637"/>
      <c r="G151" s="637"/>
      <c r="H151" s="637"/>
      <c r="I151" s="256"/>
    </row>
    <row r="152" spans="3:9" s="2" customFormat="1" x14ac:dyDescent="0.25">
      <c r="C152" s="613" t="s">
        <v>1214</v>
      </c>
      <c r="D152" s="615"/>
      <c r="E152" s="615"/>
      <c r="F152" s="638"/>
      <c r="G152" s="638"/>
      <c r="H152" s="638"/>
      <c r="I152" s="616"/>
    </row>
    <row r="153" spans="3:9" s="2" customFormat="1" x14ac:dyDescent="0.25">
      <c r="C153" s="614" t="s">
        <v>4119</v>
      </c>
      <c r="D153" s="617"/>
      <c r="E153" s="616"/>
      <c r="F153" s="638"/>
      <c r="G153" s="638"/>
      <c r="H153" s="638"/>
      <c r="I153" s="616"/>
    </row>
    <row r="154" spans="3:9" s="2" customFormat="1" x14ac:dyDescent="0.25">
      <c r="C154" s="614" t="s">
        <v>4120</v>
      </c>
      <c r="D154" s="616"/>
      <c r="E154" s="616"/>
      <c r="F154" s="638"/>
      <c r="G154" s="638"/>
      <c r="H154" s="638"/>
      <c r="I154" s="616"/>
    </row>
    <row r="155" spans="3:9" s="2" customFormat="1" x14ac:dyDescent="0.25">
      <c r="C155" s="614" t="s">
        <v>4121</v>
      </c>
      <c r="D155" s="617"/>
      <c r="E155" s="616"/>
      <c r="F155" s="638"/>
      <c r="G155" s="638"/>
      <c r="H155" s="638"/>
      <c r="I155" s="616"/>
    </row>
    <row r="156" spans="3:9" s="2" customFormat="1" x14ac:dyDescent="0.25">
      <c r="C156" s="614" t="s">
        <v>4122</v>
      </c>
      <c r="D156" s="616"/>
      <c r="E156" s="616"/>
      <c r="F156" s="638"/>
      <c r="G156" s="638"/>
      <c r="H156" s="638"/>
      <c r="I156" s="616"/>
    </row>
    <row r="157" spans="3:9" s="2" customFormat="1" x14ac:dyDescent="0.25">
      <c r="C157" s="614" t="s">
        <v>4123</v>
      </c>
      <c r="D157" s="618"/>
      <c r="E157" s="618"/>
      <c r="F157" s="639"/>
      <c r="G157" s="640"/>
      <c r="H157" s="641"/>
      <c r="I157" s="616"/>
    </row>
    <row r="158" spans="3:9" s="2" customFormat="1" x14ac:dyDescent="0.25">
      <c r="C158" s="614" t="s">
        <v>4124</v>
      </c>
      <c r="D158" s="618"/>
      <c r="E158" s="618"/>
      <c r="F158" s="639"/>
      <c r="G158" s="640"/>
      <c r="H158" s="641"/>
      <c r="I158" s="616"/>
    </row>
    <row r="159" spans="3:9" s="2" customFormat="1" x14ac:dyDescent="0.25">
      <c r="C159" s="614" t="s">
        <v>4125</v>
      </c>
      <c r="D159" s="618"/>
      <c r="E159" s="618"/>
      <c r="F159" s="639"/>
      <c r="G159" s="640"/>
      <c r="H159" s="641"/>
      <c r="I159" s="616"/>
    </row>
    <row r="160" spans="3:9" s="2" customFormat="1" x14ac:dyDescent="0.25">
      <c r="C160" s="614" t="s">
        <v>4126</v>
      </c>
      <c r="D160" s="616"/>
      <c r="E160" s="616"/>
      <c r="F160" s="638"/>
      <c r="G160" s="638"/>
      <c r="H160" s="638"/>
      <c r="I160" s="616"/>
    </row>
    <row r="161" spans="3:9" s="2" customFormat="1" x14ac:dyDescent="0.25">
      <c r="C161" s="614" t="s">
        <v>4127</v>
      </c>
      <c r="D161" s="616"/>
      <c r="E161" s="616"/>
      <c r="F161" s="638"/>
      <c r="G161" s="638"/>
      <c r="H161" s="638"/>
      <c r="I161" s="616"/>
    </row>
    <row r="162" spans="3:9" s="2" customFormat="1" x14ac:dyDescent="0.25">
      <c r="C162" s="614" t="s">
        <v>4128</v>
      </c>
      <c r="D162" s="616"/>
      <c r="E162" s="616"/>
      <c r="F162" s="638"/>
      <c r="G162" s="638"/>
      <c r="H162" s="638"/>
      <c r="I162" s="616"/>
    </row>
  </sheetData>
  <sheetProtection formatColumns="0"/>
  <mergeCells count="19">
    <mergeCell ref="C134:I134"/>
    <mergeCell ref="C142:I142"/>
    <mergeCell ref="C99:I99"/>
    <mergeCell ref="C104:I104"/>
    <mergeCell ref="C111:I111"/>
    <mergeCell ref="C117:I117"/>
    <mergeCell ref="C118:I118"/>
    <mergeCell ref="C85:I85"/>
    <mergeCell ref="H8:H9"/>
    <mergeCell ref="H13:H16"/>
    <mergeCell ref="C20:I20"/>
    <mergeCell ref="F23:G23"/>
    <mergeCell ref="C25:I25"/>
    <mergeCell ref="C26:I26"/>
    <mergeCell ref="C41:I41"/>
    <mergeCell ref="C42:I42"/>
    <mergeCell ref="C58:I58"/>
    <mergeCell ref="C71:I71"/>
    <mergeCell ref="C73:I73"/>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rowBreaks count="2" manualBreakCount="2">
    <brk id="40" max="11" man="1"/>
    <brk id="116" max="11"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F991D-4153-46FD-ABE1-27872F9DB292}">
  <sheetPr>
    <tabColor rgb="FFFFFF00"/>
    <pageSetUpPr fitToPage="1"/>
  </sheetPr>
  <dimension ref="A1:M162"/>
  <sheetViews>
    <sheetView showGridLines="0" zoomScale="70" zoomScaleNormal="70" workbookViewId="0"/>
  </sheetViews>
  <sheetFormatPr defaultRowHeight="15" x14ac:dyDescent="0.25"/>
  <cols>
    <col min="1" max="1" width="5" style="2" bestFit="1" customWidth="1"/>
    <col min="2" max="2" width="4.28515625" style="2" customWidth="1"/>
    <col min="3" max="3" width="39.140625" style="2" bestFit="1" customWidth="1"/>
    <col min="4" max="5" width="52.28515625" style="2" bestFit="1" customWidth="1"/>
    <col min="6" max="7" width="28.42578125" style="32" customWidth="1"/>
    <col min="8" max="8" width="58.5703125" style="32" customWidth="1"/>
    <col min="9" max="9" width="41" style="2" customWidth="1"/>
    <col min="10" max="10" width="6.5703125" style="2" customWidth="1"/>
    <col min="11" max="11" width="9.140625" style="2" hidden="1" customWidth="1"/>
    <col min="12" max="12" width="31.28515625" style="2" hidden="1" customWidth="1"/>
    <col min="13" max="13" width="9.140625" style="2" hidden="1" customWidth="1"/>
  </cols>
  <sheetData>
    <row r="1" spans="1:13" s="15" customFormat="1" ht="38.25" customHeight="1" x14ac:dyDescent="0.3">
      <c r="D1" s="644" t="s">
        <v>1188</v>
      </c>
      <c r="E1" s="645" t="s">
        <v>3885</v>
      </c>
      <c r="F1" s="627"/>
      <c r="G1" s="627"/>
      <c r="H1" s="627"/>
    </row>
    <row r="2" spans="1:13" s="15" customFormat="1" ht="20.25" x14ac:dyDescent="0.3">
      <c r="E2" s="645" t="s">
        <v>4353</v>
      </c>
      <c r="F2" s="627"/>
      <c r="G2" s="627"/>
      <c r="H2" s="627"/>
    </row>
    <row r="3" spans="1:13" s="15" customFormat="1" ht="20.25" x14ac:dyDescent="0.35">
      <c r="B3" s="170"/>
      <c r="C3" s="177" t="s">
        <v>1139</v>
      </c>
      <c r="D3" s="338"/>
      <c r="E3" s="338"/>
      <c r="F3" s="338"/>
      <c r="G3" s="628"/>
      <c r="H3" s="338"/>
      <c r="I3" s="120" t="s">
        <v>1170</v>
      </c>
      <c r="J3" s="121" t="str">
        <f>'010'!E8</f>
        <v>1234</v>
      </c>
    </row>
    <row r="4" spans="1:13" s="15" customFormat="1" ht="16.5" x14ac:dyDescent="0.3">
      <c r="B4" s="172"/>
      <c r="C4" s="172"/>
      <c r="D4" s="173"/>
      <c r="E4" s="173"/>
      <c r="F4" s="173"/>
      <c r="G4" s="627"/>
      <c r="H4" s="627"/>
    </row>
    <row r="5" spans="1:13" s="15" customFormat="1" ht="17.25" x14ac:dyDescent="0.3">
      <c r="B5" s="172"/>
      <c r="C5" s="802" t="s">
        <v>3886</v>
      </c>
      <c r="D5" s="338"/>
      <c r="E5" s="338"/>
      <c r="F5" s="338"/>
      <c r="G5" s="628"/>
      <c r="H5" s="628"/>
      <c r="I5" s="178"/>
    </row>
    <row r="6" spans="1:13" s="15" customFormat="1" ht="17.25" x14ac:dyDescent="0.3">
      <c r="B6" s="172"/>
      <c r="C6" s="312"/>
      <c r="D6" s="173"/>
      <c r="E6" s="173"/>
      <c r="F6" s="173"/>
      <c r="G6" s="173"/>
      <c r="H6" s="173"/>
      <c r="I6" s="76"/>
    </row>
    <row r="7" spans="1:13" s="15" customFormat="1" ht="17.25" x14ac:dyDescent="0.3">
      <c r="B7" s="172"/>
      <c r="C7" s="312"/>
      <c r="D7" s="173"/>
      <c r="E7" s="173"/>
      <c r="F7" s="173"/>
      <c r="G7" s="173"/>
      <c r="H7" s="173"/>
      <c r="I7" s="76"/>
    </row>
    <row r="8" spans="1:13" s="15" customFormat="1" ht="63" customHeight="1" x14ac:dyDescent="0.3">
      <c r="A8" s="76"/>
      <c r="B8" s="172"/>
      <c r="C8" s="246" t="s">
        <v>4129</v>
      </c>
      <c r="D8" s="609" t="s">
        <v>3888</v>
      </c>
      <c r="E8" s="609" t="s">
        <v>3889</v>
      </c>
      <c r="F8" s="180"/>
      <c r="G8" s="180"/>
      <c r="H8" s="1236"/>
      <c r="I8" s="182"/>
      <c r="J8" s="76"/>
    </row>
    <row r="9" spans="1:13" s="15" customFormat="1" ht="25.5" customHeight="1" x14ac:dyDescent="0.3">
      <c r="A9" s="710"/>
      <c r="C9" s="58" t="s">
        <v>3890</v>
      </c>
      <c r="D9" s="695" t="s">
        <v>4354</v>
      </c>
      <c r="E9" s="695" t="s">
        <v>4354</v>
      </c>
      <c r="F9" s="627"/>
      <c r="G9" s="627"/>
      <c r="H9" s="1236"/>
      <c r="J9" s="710"/>
    </row>
    <row r="10" spans="1:13" s="15" customFormat="1" ht="25.5" customHeight="1" x14ac:dyDescent="0.3">
      <c r="A10" s="710"/>
      <c r="C10" s="58" t="s">
        <v>3892</v>
      </c>
      <c r="D10" s="695" t="s">
        <v>4354</v>
      </c>
      <c r="E10" s="695" t="s">
        <v>4354</v>
      </c>
      <c r="F10" s="627"/>
      <c r="G10" s="627"/>
      <c r="H10" s="627"/>
      <c r="J10" s="710"/>
    </row>
    <row r="11" spans="1:13" s="15" customFormat="1" ht="16.5" x14ac:dyDescent="0.3">
      <c r="C11" s="239"/>
      <c r="D11" s="239"/>
      <c r="E11" s="239"/>
      <c r="F11" s="627"/>
      <c r="G11" s="627"/>
      <c r="H11" s="627"/>
      <c r="K11" s="752"/>
      <c r="L11" s="753" t="s">
        <v>3893</v>
      </c>
      <c r="M11" s="754" t="s">
        <v>3894</v>
      </c>
    </row>
    <row r="12" spans="1:13" s="15" customFormat="1" ht="63" customHeight="1" x14ac:dyDescent="0.3">
      <c r="D12" s="609" t="str">
        <f>D8</f>
        <v>= "This Return: "&amp; Form 010 Name (Form 010 Year of Account , Form 010 Edition)</v>
      </c>
      <c r="E12" s="609" t="str">
        <f>E8</f>
        <v>= "Selected Return: "&amp;"Form 010 Name (Form 010 Year of Account , Form 010 Edition)"</v>
      </c>
      <c r="F12" s="627"/>
      <c r="G12" s="627"/>
      <c r="H12" s="627"/>
      <c r="K12" s="755" t="s">
        <v>3895</v>
      </c>
      <c r="L12" s="756">
        <v>4.9999999999999996E-2</v>
      </c>
      <c r="M12" s="757">
        <v>9.9999999999999985E-3</v>
      </c>
    </row>
    <row r="13" spans="1:13" s="15" customFormat="1" ht="25.5" customHeight="1" x14ac:dyDescent="0.3">
      <c r="B13" s="710"/>
      <c r="C13" s="241" t="s">
        <v>3350</v>
      </c>
      <c r="D13" s="242"/>
      <c r="E13" s="242"/>
      <c r="F13" s="627"/>
      <c r="G13" s="627"/>
      <c r="H13" s="1237"/>
      <c r="I13" s="76"/>
      <c r="K13" s="710"/>
      <c r="L13" s="710"/>
      <c r="M13" s="710"/>
    </row>
    <row r="14" spans="1:13" ht="16.5" hidden="1" customHeight="1" x14ac:dyDescent="0.3">
      <c r="A14" s="710"/>
      <c r="B14" s="710"/>
      <c r="C14" s="710"/>
      <c r="D14" s="710"/>
      <c r="E14" s="710"/>
      <c r="F14" s="627"/>
      <c r="G14" s="627"/>
      <c r="H14" s="1237"/>
      <c r="I14" s="15"/>
      <c r="J14" s="742"/>
      <c r="K14" s="710"/>
      <c r="L14" s="710"/>
      <c r="M14" s="710"/>
    </row>
    <row r="15" spans="1:13" ht="25.5" customHeight="1" x14ac:dyDescent="0.3">
      <c r="A15" s="710"/>
      <c r="B15" s="710"/>
      <c r="C15" s="610" t="s">
        <v>4130</v>
      </c>
      <c r="D15" s="91" t="s">
        <v>4354</v>
      </c>
      <c r="E15" s="91" t="s">
        <v>4354</v>
      </c>
      <c r="F15" s="627"/>
      <c r="G15" s="627"/>
      <c r="H15" s="1237"/>
      <c r="I15" s="15"/>
      <c r="J15" s="742"/>
      <c r="K15" s="243" t="s">
        <v>3899</v>
      </c>
      <c r="L15" s="243" t="s">
        <v>3900</v>
      </c>
      <c r="M15" s="710"/>
    </row>
    <row r="16" spans="1:13" ht="25.5" customHeight="1" x14ac:dyDescent="0.3">
      <c r="A16" s="710"/>
      <c r="B16" s="710"/>
      <c r="C16" s="241" t="s">
        <v>3353</v>
      </c>
      <c r="D16" s="244"/>
      <c r="E16" s="244"/>
      <c r="F16" s="627"/>
      <c r="G16" s="627"/>
      <c r="H16" s="1237"/>
      <c r="I16" s="15"/>
      <c r="J16" s="710"/>
      <c r="K16" s="752">
        <v>1</v>
      </c>
      <c r="L16" s="758" t="s">
        <v>3901</v>
      </c>
      <c r="M16" s="710"/>
    </row>
    <row r="17" spans="1:12" ht="25.5" hidden="1" customHeight="1" x14ac:dyDescent="0.3">
      <c r="A17" s="710"/>
      <c r="B17" s="710"/>
      <c r="C17" s="710"/>
      <c r="D17" s="710"/>
      <c r="E17" s="710"/>
      <c r="F17" s="627"/>
      <c r="G17" s="627"/>
      <c r="H17" s="627"/>
      <c r="I17" s="15"/>
      <c r="J17" s="742"/>
      <c r="K17" s="752">
        <v>2</v>
      </c>
      <c r="L17" s="758" t="s">
        <v>3903</v>
      </c>
    </row>
    <row r="18" spans="1:12" ht="25.5" customHeight="1" x14ac:dyDescent="0.3">
      <c r="A18" s="710"/>
      <c r="B18" s="710"/>
      <c r="C18" s="610" t="s">
        <v>4130</v>
      </c>
      <c r="D18" s="91" t="s">
        <v>4354</v>
      </c>
      <c r="E18" s="91" t="s">
        <v>4354</v>
      </c>
      <c r="F18" s="627"/>
      <c r="G18" s="627"/>
      <c r="H18" s="627"/>
      <c r="I18" s="15"/>
      <c r="J18" s="742"/>
      <c r="K18" s="752">
        <v>3</v>
      </c>
      <c r="L18" s="758" t="s">
        <v>3905</v>
      </c>
    </row>
    <row r="19" spans="1:12" ht="20.100000000000001" customHeight="1" x14ac:dyDescent="0.3">
      <c r="A19" s="710"/>
      <c r="B19" s="710"/>
      <c r="C19" s="15"/>
      <c r="D19" s="15"/>
      <c r="E19" s="15"/>
      <c r="F19" s="627"/>
      <c r="G19" s="627"/>
      <c r="H19" s="627"/>
      <c r="I19" s="15"/>
      <c r="J19" s="710"/>
      <c r="K19" s="752">
        <v>4</v>
      </c>
      <c r="L19" s="758" t="s">
        <v>3906</v>
      </c>
    </row>
    <row r="20" spans="1:12" ht="20.100000000000001" customHeight="1" x14ac:dyDescent="0.25">
      <c r="A20" s="710"/>
      <c r="B20" s="710"/>
      <c r="C20" s="1230" t="s">
        <v>3907</v>
      </c>
      <c r="D20" s="1230"/>
      <c r="E20" s="1230"/>
      <c r="F20" s="1230"/>
      <c r="G20" s="1230"/>
      <c r="H20" s="1230"/>
      <c r="I20" s="1230"/>
      <c r="J20" s="710"/>
      <c r="K20" s="752">
        <v>5</v>
      </c>
      <c r="L20" s="759" t="s">
        <v>3908</v>
      </c>
    </row>
    <row r="21" spans="1:12" ht="20.100000000000001" customHeight="1" x14ac:dyDescent="0.3">
      <c r="A21" s="710"/>
      <c r="B21" s="710"/>
      <c r="C21" s="15"/>
      <c r="D21" s="15"/>
      <c r="E21" s="15"/>
      <c r="F21" s="627"/>
      <c r="G21" s="627"/>
      <c r="H21" s="627"/>
      <c r="I21" s="15"/>
      <c r="J21" s="710"/>
      <c r="K21" s="752">
        <v>6</v>
      </c>
      <c r="L21" s="759" t="s">
        <v>3909</v>
      </c>
    </row>
    <row r="22" spans="1:12" ht="20.100000000000001" customHeight="1" x14ac:dyDescent="0.25">
      <c r="A22" s="710"/>
      <c r="B22" s="710"/>
      <c r="C22" s="245"/>
      <c r="D22" s="245"/>
      <c r="E22" s="710"/>
      <c r="F22" s="629"/>
      <c r="G22" s="629"/>
      <c r="H22" s="629"/>
      <c r="I22" s="245"/>
      <c r="J22" s="710"/>
      <c r="K22" s="752">
        <v>7</v>
      </c>
      <c r="L22" s="758" t="s">
        <v>3910</v>
      </c>
    </row>
    <row r="23" spans="1:12" ht="63" customHeight="1" x14ac:dyDescent="0.25">
      <c r="A23" s="710"/>
      <c r="B23" s="710"/>
      <c r="C23" s="240"/>
      <c r="D23" s="609" t="str">
        <f>D8</f>
        <v>= "This Return: "&amp; Form 010 Name (Form 010 Year of Account , Form 010 Edition)</v>
      </c>
      <c r="E23" s="609" t="str">
        <f>E8</f>
        <v>= "Selected Return: "&amp;"Form 010 Name (Form 010 Year of Account , Form 010 Edition)"</v>
      </c>
      <c r="F23" s="1238" t="s">
        <v>3911</v>
      </c>
      <c r="G23" s="1239"/>
      <c r="H23" s="803" t="s">
        <v>3912</v>
      </c>
      <c r="I23" s="246" t="s">
        <v>3769</v>
      </c>
      <c r="J23" s="710"/>
      <c r="K23" s="752">
        <v>8</v>
      </c>
      <c r="L23" s="758" t="s">
        <v>3913</v>
      </c>
    </row>
    <row r="24" spans="1:12" ht="25.5" customHeight="1" x14ac:dyDescent="0.25">
      <c r="A24" s="710"/>
      <c r="B24" s="710"/>
      <c r="C24" s="247" t="s">
        <v>3914</v>
      </c>
      <c r="D24" s="248"/>
      <c r="E24" s="248"/>
      <c r="F24" s="630" t="s">
        <v>3915</v>
      </c>
      <c r="G24" s="630" t="s">
        <v>3916</v>
      </c>
      <c r="H24" s="630"/>
      <c r="I24" s="196"/>
      <c r="J24" s="710"/>
      <c r="K24" s="752">
        <v>9</v>
      </c>
      <c r="L24" s="758" t="s">
        <v>3917</v>
      </c>
    </row>
    <row r="25" spans="1:12" ht="25.5" customHeight="1" x14ac:dyDescent="0.25">
      <c r="A25" s="710"/>
      <c r="B25" s="710"/>
      <c r="C25" s="1231" t="s">
        <v>3918</v>
      </c>
      <c r="D25" s="1232"/>
      <c r="E25" s="1232"/>
      <c r="F25" s="1232"/>
      <c r="G25" s="1232"/>
      <c r="H25" s="1232"/>
      <c r="I25" s="1233"/>
      <c r="J25" s="710"/>
      <c r="K25" s="752">
        <v>10</v>
      </c>
      <c r="L25" s="758" t="s">
        <v>3919</v>
      </c>
    </row>
    <row r="26" spans="1:12" ht="25.5" customHeight="1" x14ac:dyDescent="0.25">
      <c r="A26" s="710"/>
      <c r="B26" s="710"/>
      <c r="C26" s="1222" t="s">
        <v>3920</v>
      </c>
      <c r="D26" s="1223"/>
      <c r="E26" s="1223"/>
      <c r="F26" s="1223"/>
      <c r="G26" s="1223"/>
      <c r="H26" s="1223"/>
      <c r="I26" s="1224"/>
      <c r="J26" s="710"/>
      <c r="K26" s="752">
        <v>11</v>
      </c>
      <c r="L26" s="758" t="s">
        <v>3921</v>
      </c>
    </row>
    <row r="27" spans="1:12" ht="25.5" customHeight="1" x14ac:dyDescent="0.25">
      <c r="A27" s="710"/>
      <c r="B27" s="710"/>
      <c r="C27" s="250" t="s">
        <v>3922</v>
      </c>
      <c r="D27" s="105" t="s">
        <v>4354</v>
      </c>
      <c r="E27" s="105" t="s">
        <v>4354</v>
      </c>
      <c r="F27" s="631" t="s">
        <v>4354</v>
      </c>
      <c r="G27" s="632" t="s">
        <v>4355</v>
      </c>
      <c r="H27" s="633"/>
      <c r="I27" s="697" t="s">
        <v>4356</v>
      </c>
      <c r="J27" s="710"/>
      <c r="K27" s="752">
        <v>12</v>
      </c>
      <c r="L27" s="758" t="s">
        <v>3924</v>
      </c>
    </row>
    <row r="28" spans="1:12" ht="25.5" customHeight="1" x14ac:dyDescent="0.25">
      <c r="A28" s="710"/>
      <c r="B28" s="710"/>
      <c r="C28" s="250" t="s">
        <v>3925</v>
      </c>
      <c r="D28" s="105" t="s">
        <v>4354</v>
      </c>
      <c r="E28" s="105" t="s">
        <v>4354</v>
      </c>
      <c r="F28" s="631" t="s">
        <v>4354</v>
      </c>
      <c r="G28" s="632" t="s">
        <v>4355</v>
      </c>
      <c r="H28" s="633"/>
      <c r="I28" s="697" t="s">
        <v>4356</v>
      </c>
      <c r="J28" s="710"/>
      <c r="K28" s="752">
        <v>13</v>
      </c>
      <c r="L28" s="758" t="s">
        <v>3927</v>
      </c>
    </row>
    <row r="29" spans="1:12" ht="25.5" customHeight="1" x14ac:dyDescent="0.25">
      <c r="A29" s="710"/>
      <c r="B29" s="710"/>
      <c r="C29" s="250" t="s">
        <v>3928</v>
      </c>
      <c r="D29" s="105" t="s">
        <v>4354</v>
      </c>
      <c r="E29" s="105" t="s">
        <v>4354</v>
      </c>
      <c r="F29" s="631" t="s">
        <v>4354</v>
      </c>
      <c r="G29" s="632" t="s">
        <v>4355</v>
      </c>
      <c r="H29" s="633"/>
      <c r="I29" s="697" t="s">
        <v>4356</v>
      </c>
      <c r="J29" s="710"/>
      <c r="K29" s="752">
        <v>14</v>
      </c>
      <c r="L29" s="758" t="s">
        <v>3930</v>
      </c>
    </row>
    <row r="30" spans="1:12" ht="36.75" customHeight="1" x14ac:dyDescent="0.25">
      <c r="A30" s="706"/>
      <c r="B30" s="710"/>
      <c r="C30" s="611" t="s">
        <v>4137</v>
      </c>
      <c r="D30" s="91" t="s">
        <v>4354</v>
      </c>
      <c r="E30" s="91" t="s">
        <v>4354</v>
      </c>
      <c r="F30" s="631" t="s">
        <v>4354</v>
      </c>
      <c r="G30" s="632" t="s">
        <v>4355</v>
      </c>
      <c r="H30" s="633"/>
      <c r="I30" s="697" t="s">
        <v>4356</v>
      </c>
      <c r="J30" s="706"/>
      <c r="K30" s="752">
        <v>15</v>
      </c>
      <c r="L30" s="758" t="s">
        <v>3933</v>
      </c>
    </row>
    <row r="31" spans="1:12" ht="36.75" customHeight="1" x14ac:dyDescent="0.25">
      <c r="A31" s="710"/>
      <c r="B31" s="710"/>
      <c r="C31" s="611" t="s">
        <v>3934</v>
      </c>
      <c r="D31" s="91" t="s">
        <v>4354</v>
      </c>
      <c r="E31" s="91" t="s">
        <v>4354</v>
      </c>
      <c r="F31" s="631" t="s">
        <v>4354</v>
      </c>
      <c r="G31" s="632" t="s">
        <v>4355</v>
      </c>
      <c r="H31" s="633"/>
      <c r="I31" s="697" t="s">
        <v>4356</v>
      </c>
      <c r="J31" s="710"/>
      <c r="K31" s="710"/>
      <c r="L31" s="710"/>
    </row>
    <row r="32" spans="1:12" ht="36.75" customHeight="1" x14ac:dyDescent="0.25">
      <c r="A32" s="710"/>
      <c r="B32" s="710"/>
      <c r="C32" s="611" t="s">
        <v>3936</v>
      </c>
      <c r="D32" s="91" t="s">
        <v>4354</v>
      </c>
      <c r="E32" s="91" t="s">
        <v>4354</v>
      </c>
      <c r="F32" s="631" t="s">
        <v>4354</v>
      </c>
      <c r="G32" s="632" t="s">
        <v>4355</v>
      </c>
      <c r="H32" s="633"/>
      <c r="I32" s="697" t="s">
        <v>4356</v>
      </c>
      <c r="J32" s="710"/>
      <c r="K32" s="710"/>
      <c r="L32" s="710"/>
    </row>
    <row r="33" spans="1:10" ht="24.75" hidden="1" customHeight="1" x14ac:dyDescent="0.25">
      <c r="A33" s="710"/>
      <c r="B33" s="710"/>
      <c r="C33" s="710"/>
      <c r="D33" s="710" t="s">
        <v>4354</v>
      </c>
      <c r="E33" s="710" t="s">
        <v>4354</v>
      </c>
      <c r="F33" s="631" t="s">
        <v>4354</v>
      </c>
      <c r="G33" s="715" t="s">
        <v>4355</v>
      </c>
      <c r="H33" s="715"/>
      <c r="I33" s="710" t="s">
        <v>4356</v>
      </c>
      <c r="J33" s="710"/>
    </row>
    <row r="34" spans="1:10" ht="24.75" hidden="1" customHeight="1" x14ac:dyDescent="0.25">
      <c r="A34" s="719"/>
      <c r="B34" s="710"/>
      <c r="C34" s="710"/>
      <c r="D34" s="710" t="s">
        <v>4354</v>
      </c>
      <c r="E34" s="710" t="s">
        <v>4354</v>
      </c>
      <c r="F34" s="631" t="s">
        <v>4354</v>
      </c>
      <c r="G34" s="715" t="s">
        <v>4355</v>
      </c>
      <c r="H34" s="715"/>
      <c r="I34" s="710" t="s">
        <v>4356</v>
      </c>
      <c r="J34" s="719"/>
    </row>
    <row r="35" spans="1:10" ht="24.75" hidden="1" customHeight="1" x14ac:dyDescent="0.25">
      <c r="A35" s="706"/>
      <c r="B35" s="710"/>
      <c r="C35" s="710"/>
      <c r="D35" s="710" t="s">
        <v>4354</v>
      </c>
      <c r="E35" s="710" t="s">
        <v>4354</v>
      </c>
      <c r="F35" s="631" t="s">
        <v>4354</v>
      </c>
      <c r="G35" s="715" t="s">
        <v>4355</v>
      </c>
      <c r="H35" s="715"/>
      <c r="I35" s="710" t="s">
        <v>4356</v>
      </c>
      <c r="J35" s="706"/>
    </row>
    <row r="36" spans="1:10" ht="24.75" hidden="1" customHeight="1" x14ac:dyDescent="0.25">
      <c r="A36" s="710"/>
      <c r="B36" s="710"/>
      <c r="C36" s="710"/>
      <c r="D36" s="710" t="s">
        <v>4354</v>
      </c>
      <c r="E36" s="710" t="s">
        <v>4354</v>
      </c>
      <c r="F36" s="631" t="s">
        <v>4354</v>
      </c>
      <c r="G36" s="715" t="s">
        <v>4355</v>
      </c>
      <c r="H36" s="715"/>
      <c r="I36" s="710" t="s">
        <v>4356</v>
      </c>
      <c r="J36" s="710"/>
    </row>
    <row r="37" spans="1:10" ht="24.75" hidden="1" customHeight="1" x14ac:dyDescent="0.25">
      <c r="A37" s="710"/>
      <c r="B37" s="710"/>
      <c r="C37" s="710"/>
      <c r="D37" s="710" t="s">
        <v>4354</v>
      </c>
      <c r="E37" s="710" t="s">
        <v>4354</v>
      </c>
      <c r="F37" s="631" t="s">
        <v>4354</v>
      </c>
      <c r="G37" s="715" t="s">
        <v>4355</v>
      </c>
      <c r="H37" s="715"/>
      <c r="I37" s="710" t="s">
        <v>4356</v>
      </c>
      <c r="J37" s="710"/>
    </row>
    <row r="38" spans="1:10" ht="25.5" customHeight="1" x14ac:dyDescent="0.25">
      <c r="A38" s="710"/>
      <c r="B38" s="710"/>
      <c r="C38" s="250" t="s">
        <v>3949</v>
      </c>
      <c r="D38" s="91" t="s">
        <v>4354</v>
      </c>
      <c r="E38" s="251" t="s">
        <v>4354</v>
      </c>
      <c r="F38" s="631" t="s">
        <v>4354</v>
      </c>
      <c r="G38" s="632" t="s">
        <v>4355</v>
      </c>
      <c r="H38" s="633"/>
      <c r="I38" s="697" t="s">
        <v>4356</v>
      </c>
      <c r="J38" s="710"/>
    </row>
    <row r="39" spans="1:10" ht="25.5" customHeight="1" x14ac:dyDescent="0.25">
      <c r="A39" s="742"/>
      <c r="B39" s="710"/>
      <c r="C39" s="250" t="s">
        <v>3951</v>
      </c>
      <c r="D39" s="105" t="s">
        <v>4354</v>
      </c>
      <c r="E39" s="105" t="s">
        <v>4354</v>
      </c>
      <c r="F39" s="631" t="s">
        <v>4354</v>
      </c>
      <c r="G39" s="632" t="s">
        <v>4355</v>
      </c>
      <c r="H39" s="633"/>
      <c r="I39" s="697" t="s">
        <v>4356</v>
      </c>
      <c r="J39" s="742"/>
    </row>
    <row r="40" spans="1:10" ht="25.5" customHeight="1" x14ac:dyDescent="0.25">
      <c r="A40" s="742"/>
      <c r="B40" s="710"/>
      <c r="C40" s="250" t="s">
        <v>3953</v>
      </c>
      <c r="D40" s="105" t="s">
        <v>4354</v>
      </c>
      <c r="E40" s="105" t="s">
        <v>4354</v>
      </c>
      <c r="F40" s="631" t="s">
        <v>4354</v>
      </c>
      <c r="G40" s="632" t="s">
        <v>4355</v>
      </c>
      <c r="H40" s="633"/>
      <c r="I40" s="697" t="s">
        <v>4356</v>
      </c>
      <c r="J40" s="742"/>
    </row>
    <row r="41" spans="1:10" ht="25.5" customHeight="1" x14ac:dyDescent="0.25">
      <c r="A41" s="710"/>
      <c r="B41" s="710"/>
      <c r="C41" s="1225" t="s">
        <v>3954</v>
      </c>
      <c r="D41" s="1226"/>
      <c r="E41" s="1226"/>
      <c r="F41" s="1226"/>
      <c r="G41" s="1226"/>
      <c r="H41" s="1226"/>
      <c r="I41" s="1227"/>
      <c r="J41" s="710"/>
    </row>
    <row r="42" spans="1:10" ht="25.5" customHeight="1" x14ac:dyDescent="0.25">
      <c r="A42" s="710"/>
      <c r="B42" s="710"/>
      <c r="C42" s="1222" t="s">
        <v>3955</v>
      </c>
      <c r="D42" s="1223"/>
      <c r="E42" s="1223"/>
      <c r="F42" s="1223"/>
      <c r="G42" s="1223"/>
      <c r="H42" s="1223"/>
      <c r="I42" s="1224"/>
      <c r="J42" s="710"/>
    </row>
    <row r="43" spans="1:10" ht="128.25" customHeight="1" x14ac:dyDescent="0.25">
      <c r="A43" s="710"/>
      <c r="B43" s="710"/>
      <c r="C43" s="250" t="s">
        <v>1633</v>
      </c>
      <c r="D43" s="91" t="s">
        <v>4354</v>
      </c>
      <c r="E43" s="251" t="s">
        <v>4354</v>
      </c>
      <c r="F43" s="631" t="s">
        <v>4354</v>
      </c>
      <c r="G43" s="632" t="s">
        <v>4355</v>
      </c>
      <c r="H43" s="634" t="s">
        <v>4356</v>
      </c>
      <c r="I43" s="697" t="s">
        <v>4356</v>
      </c>
      <c r="J43" s="710"/>
    </row>
    <row r="44" spans="1:10" ht="25.5" customHeight="1" x14ac:dyDescent="0.25">
      <c r="A44" s="710"/>
      <c r="B44" s="710"/>
      <c r="C44" s="250" t="s">
        <v>3957</v>
      </c>
      <c r="D44" s="91" t="s">
        <v>4354</v>
      </c>
      <c r="E44" s="251" t="s">
        <v>4354</v>
      </c>
      <c r="F44" s="631" t="s">
        <v>4354</v>
      </c>
      <c r="G44" s="632" t="s">
        <v>4355</v>
      </c>
      <c r="H44" s="633"/>
      <c r="I44" s="697" t="s">
        <v>4356</v>
      </c>
      <c r="J44" s="710"/>
    </row>
    <row r="45" spans="1:10" ht="25.5" customHeight="1" x14ac:dyDescent="0.25">
      <c r="A45" s="710"/>
      <c r="B45" s="710"/>
      <c r="C45" s="250" t="s">
        <v>3959</v>
      </c>
      <c r="D45" s="91" t="s">
        <v>4354</v>
      </c>
      <c r="E45" s="251" t="s">
        <v>4354</v>
      </c>
      <c r="F45" s="631" t="s">
        <v>4354</v>
      </c>
      <c r="G45" s="632" t="s">
        <v>4355</v>
      </c>
      <c r="H45" s="633"/>
      <c r="I45" s="697" t="s">
        <v>4356</v>
      </c>
      <c r="J45" s="710"/>
    </row>
    <row r="46" spans="1:10" ht="25.5" customHeight="1" x14ac:dyDescent="0.25">
      <c r="A46" s="710"/>
      <c r="B46" s="710"/>
      <c r="C46" s="250" t="s">
        <v>3961</v>
      </c>
      <c r="D46" s="91" t="s">
        <v>4354</v>
      </c>
      <c r="E46" s="91" t="s">
        <v>4354</v>
      </c>
      <c r="F46" s="631" t="s">
        <v>4354</v>
      </c>
      <c r="G46" s="632" t="s">
        <v>4355</v>
      </c>
      <c r="H46" s="633"/>
      <c r="I46" s="697" t="s">
        <v>4356</v>
      </c>
      <c r="J46" s="710"/>
    </row>
    <row r="47" spans="1:10" ht="25.5" customHeight="1" x14ac:dyDescent="0.25">
      <c r="A47" s="710"/>
      <c r="B47" s="710"/>
      <c r="C47" s="250" t="s">
        <v>3963</v>
      </c>
      <c r="D47" s="91" t="s">
        <v>4355</v>
      </c>
      <c r="E47" s="91" t="s">
        <v>4355</v>
      </c>
      <c r="F47" s="633"/>
      <c r="G47" s="632" t="s">
        <v>4355</v>
      </c>
      <c r="H47" s="633"/>
      <c r="I47" s="697" t="s">
        <v>4356</v>
      </c>
      <c r="J47" s="710"/>
    </row>
    <row r="48" spans="1:10" ht="35.25" customHeight="1" x14ac:dyDescent="0.25">
      <c r="A48" s="710"/>
      <c r="B48" s="710"/>
      <c r="C48" s="250" t="s">
        <v>3965</v>
      </c>
      <c r="D48" s="91" t="s">
        <v>4355</v>
      </c>
      <c r="E48" s="91" t="s">
        <v>4355</v>
      </c>
      <c r="F48" s="633"/>
      <c r="G48" s="632" t="s">
        <v>4355</v>
      </c>
      <c r="H48" s="633"/>
      <c r="I48" s="697" t="s">
        <v>4356</v>
      </c>
      <c r="J48" s="710"/>
    </row>
    <row r="49" spans="1:10" ht="25.5" customHeight="1" x14ac:dyDescent="0.25">
      <c r="A49" s="710"/>
      <c r="B49" s="710"/>
      <c r="C49" s="250" t="s">
        <v>4166</v>
      </c>
      <c r="D49" s="91" t="s">
        <v>4354</v>
      </c>
      <c r="E49" s="91" t="s">
        <v>4354</v>
      </c>
      <c r="F49" s="631" t="s">
        <v>4354</v>
      </c>
      <c r="G49" s="632" t="s">
        <v>4355</v>
      </c>
      <c r="H49" s="633"/>
      <c r="I49" s="697" t="s">
        <v>4356</v>
      </c>
      <c r="J49" s="710"/>
    </row>
    <row r="50" spans="1:10" ht="25.5" customHeight="1" x14ac:dyDescent="0.25">
      <c r="A50" s="710"/>
      <c r="B50" s="710"/>
      <c r="C50" s="250" t="s">
        <v>3969</v>
      </c>
      <c r="D50" s="91" t="s">
        <v>4354</v>
      </c>
      <c r="E50" s="91" t="s">
        <v>4354</v>
      </c>
      <c r="F50" s="631" t="s">
        <v>4354</v>
      </c>
      <c r="G50" s="632" t="s">
        <v>4355</v>
      </c>
      <c r="H50" s="633"/>
      <c r="I50" s="697" t="s">
        <v>4356</v>
      </c>
      <c r="J50" s="710"/>
    </row>
    <row r="51" spans="1:10" ht="25.5" customHeight="1" x14ac:dyDescent="0.25">
      <c r="A51" s="710"/>
      <c r="B51" s="710"/>
      <c r="C51" s="250" t="s">
        <v>3971</v>
      </c>
      <c r="D51" s="91" t="s">
        <v>4354</v>
      </c>
      <c r="E51" s="91" t="s">
        <v>4354</v>
      </c>
      <c r="F51" s="631" t="s">
        <v>4354</v>
      </c>
      <c r="G51" s="632" t="s">
        <v>4355</v>
      </c>
      <c r="H51" s="633"/>
      <c r="I51" s="697" t="s">
        <v>4356</v>
      </c>
      <c r="J51" s="710"/>
    </row>
    <row r="52" spans="1:10" ht="24.75" hidden="1" customHeight="1" x14ac:dyDescent="0.25">
      <c r="A52" s="710"/>
      <c r="B52" s="710"/>
      <c r="C52" s="710"/>
      <c r="D52" s="710"/>
      <c r="E52" s="710"/>
      <c r="F52" s="715" t="s">
        <v>4173</v>
      </c>
      <c r="G52" s="715" t="s">
        <v>4355</v>
      </c>
      <c r="H52" s="634" t="s">
        <v>4175</v>
      </c>
      <c r="I52" s="710" t="s">
        <v>4356</v>
      </c>
      <c r="J52" s="710"/>
    </row>
    <row r="53" spans="1:10" ht="34.5" hidden="1" customHeight="1" x14ac:dyDescent="0.25">
      <c r="A53" s="710"/>
      <c r="B53" s="710"/>
      <c r="C53" s="710"/>
      <c r="D53" s="710"/>
      <c r="E53" s="710"/>
      <c r="F53" s="715" t="s">
        <v>4176</v>
      </c>
      <c r="G53" s="715" t="s">
        <v>4355</v>
      </c>
      <c r="H53" s="634" t="s">
        <v>4177</v>
      </c>
      <c r="I53" s="710" t="s">
        <v>4356</v>
      </c>
      <c r="J53" s="710"/>
    </row>
    <row r="54" spans="1:10" ht="36" hidden="1" customHeight="1" x14ac:dyDescent="0.25">
      <c r="A54" s="710"/>
      <c r="B54" s="710"/>
      <c r="C54" s="710"/>
      <c r="D54" s="710"/>
      <c r="E54" s="710"/>
      <c r="F54" s="715" t="s">
        <v>4178</v>
      </c>
      <c r="G54" s="715" t="s">
        <v>4355</v>
      </c>
      <c r="H54" s="634"/>
      <c r="I54" s="710" t="s">
        <v>4356</v>
      </c>
      <c r="J54" s="710"/>
    </row>
    <row r="55" spans="1:10" ht="36" customHeight="1" x14ac:dyDescent="0.25">
      <c r="A55" s="710"/>
      <c r="B55" s="710"/>
      <c r="C55" s="250" t="s">
        <v>3979</v>
      </c>
      <c r="D55" s="91" t="s">
        <v>4355</v>
      </c>
      <c r="E55" s="91" t="s">
        <v>4355</v>
      </c>
      <c r="F55" s="633"/>
      <c r="G55" s="632" t="s">
        <v>4355</v>
      </c>
      <c r="H55" s="634" t="s">
        <v>4356</v>
      </c>
      <c r="I55" s="697" t="s">
        <v>4356</v>
      </c>
      <c r="J55" s="710"/>
    </row>
    <row r="56" spans="1:10" ht="36" customHeight="1" x14ac:dyDescent="0.25">
      <c r="A56" s="710"/>
      <c r="B56" s="710"/>
      <c r="C56" s="250" t="s">
        <v>3981</v>
      </c>
      <c r="D56" s="91" t="s">
        <v>4355</v>
      </c>
      <c r="E56" s="91" t="s">
        <v>4355</v>
      </c>
      <c r="F56" s="633"/>
      <c r="G56" s="632" t="s">
        <v>4355</v>
      </c>
      <c r="H56" s="634" t="s">
        <v>4356</v>
      </c>
      <c r="I56" s="697" t="s">
        <v>4356</v>
      </c>
      <c r="J56" s="710"/>
    </row>
    <row r="57" spans="1:10" ht="36" customHeight="1" x14ac:dyDescent="0.25">
      <c r="A57" s="710"/>
      <c r="B57" s="710"/>
      <c r="C57" s="250" t="s">
        <v>3983</v>
      </c>
      <c r="D57" s="91" t="s">
        <v>4355</v>
      </c>
      <c r="E57" s="91" t="s">
        <v>4355</v>
      </c>
      <c r="F57" s="633"/>
      <c r="G57" s="632" t="s">
        <v>4355</v>
      </c>
      <c r="H57" s="634" t="s">
        <v>4356</v>
      </c>
      <c r="I57" s="697" t="s">
        <v>4356</v>
      </c>
      <c r="J57" s="710"/>
    </row>
    <row r="58" spans="1:10" ht="25.5" customHeight="1" x14ac:dyDescent="0.25">
      <c r="A58" s="710"/>
      <c r="B58" s="710"/>
      <c r="C58" s="1216" t="s">
        <v>3346</v>
      </c>
      <c r="D58" s="1217"/>
      <c r="E58" s="1217"/>
      <c r="F58" s="1217"/>
      <c r="G58" s="1217"/>
      <c r="H58" s="1217"/>
      <c r="I58" s="1218"/>
      <c r="J58" s="710"/>
    </row>
    <row r="59" spans="1:10" ht="113.25" customHeight="1" x14ac:dyDescent="0.25">
      <c r="A59" s="710"/>
      <c r="B59" s="710"/>
      <c r="C59" s="250" t="s">
        <v>1633</v>
      </c>
      <c r="D59" s="91" t="s">
        <v>4354</v>
      </c>
      <c r="E59" s="251" t="s">
        <v>4354</v>
      </c>
      <c r="F59" s="631" t="s">
        <v>4354</v>
      </c>
      <c r="G59" s="632" t="s">
        <v>4355</v>
      </c>
      <c r="H59" s="634" t="s">
        <v>4356</v>
      </c>
      <c r="I59" s="697" t="s">
        <v>4356</v>
      </c>
      <c r="J59" s="710"/>
    </row>
    <row r="60" spans="1:10" ht="25.5" customHeight="1" x14ac:dyDescent="0.25">
      <c r="A60" s="710"/>
      <c r="B60" s="710"/>
      <c r="C60" s="250" t="s">
        <v>3986</v>
      </c>
      <c r="D60" s="91" t="s">
        <v>4354</v>
      </c>
      <c r="E60" s="251" t="s">
        <v>4354</v>
      </c>
      <c r="F60" s="631" t="s">
        <v>4354</v>
      </c>
      <c r="G60" s="632" t="s">
        <v>4355</v>
      </c>
      <c r="H60" s="633"/>
      <c r="I60" s="697" t="s">
        <v>4356</v>
      </c>
      <c r="J60" s="710"/>
    </row>
    <row r="61" spans="1:10" ht="25.5" customHeight="1" x14ac:dyDescent="0.25">
      <c r="A61" s="742"/>
      <c r="B61" s="710"/>
      <c r="C61" s="250" t="s">
        <v>3988</v>
      </c>
      <c r="D61" s="91" t="s">
        <v>4354</v>
      </c>
      <c r="E61" s="105" t="s">
        <v>4354</v>
      </c>
      <c r="F61" s="631" t="s">
        <v>4354</v>
      </c>
      <c r="G61" s="632" t="s">
        <v>4355</v>
      </c>
      <c r="H61" s="633"/>
      <c r="I61" s="697" t="s">
        <v>4356</v>
      </c>
      <c r="J61" s="742"/>
    </row>
    <row r="62" spans="1:10" ht="25.5" customHeight="1" x14ac:dyDescent="0.25">
      <c r="A62" s="710"/>
      <c r="B62" s="710"/>
      <c r="C62" s="250" t="s">
        <v>3961</v>
      </c>
      <c r="D62" s="91" t="s">
        <v>4354</v>
      </c>
      <c r="E62" s="91" t="s">
        <v>4354</v>
      </c>
      <c r="F62" s="631" t="s">
        <v>4354</v>
      </c>
      <c r="G62" s="632" t="s">
        <v>4355</v>
      </c>
      <c r="H62" s="633"/>
      <c r="I62" s="697" t="s">
        <v>4356</v>
      </c>
      <c r="J62" s="710"/>
    </row>
    <row r="63" spans="1:10" ht="85.5" customHeight="1" x14ac:dyDescent="0.25">
      <c r="A63" s="710"/>
      <c r="B63" s="710"/>
      <c r="C63" s="250" t="s">
        <v>3963</v>
      </c>
      <c r="D63" s="91" t="s">
        <v>4355</v>
      </c>
      <c r="E63" s="91" t="s">
        <v>4355</v>
      </c>
      <c r="F63" s="633"/>
      <c r="G63" s="632" t="s">
        <v>4355</v>
      </c>
      <c r="H63" s="634" t="s">
        <v>4356</v>
      </c>
      <c r="I63" s="697" t="s">
        <v>4356</v>
      </c>
      <c r="J63" s="710"/>
    </row>
    <row r="64" spans="1:10" ht="35.25" customHeight="1" x14ac:dyDescent="0.25">
      <c r="A64" s="710"/>
      <c r="B64" s="710"/>
      <c r="C64" s="250" t="s">
        <v>3965</v>
      </c>
      <c r="D64" s="91" t="s">
        <v>4355</v>
      </c>
      <c r="E64" s="91" t="s">
        <v>4355</v>
      </c>
      <c r="F64" s="633"/>
      <c r="G64" s="632" t="s">
        <v>4355</v>
      </c>
      <c r="H64" s="633"/>
      <c r="I64" s="697" t="s">
        <v>4356</v>
      </c>
      <c r="J64" s="710"/>
    </row>
    <row r="65" spans="3:9" ht="25.5" customHeight="1" x14ac:dyDescent="0.25">
      <c r="C65" s="250" t="s">
        <v>3993</v>
      </c>
      <c r="D65" s="91" t="s">
        <v>4354</v>
      </c>
      <c r="E65" s="91" t="s">
        <v>4354</v>
      </c>
      <c r="F65" s="631" t="s">
        <v>4354</v>
      </c>
      <c r="G65" s="632" t="s">
        <v>4355</v>
      </c>
      <c r="H65" s="633"/>
      <c r="I65" s="697" t="s">
        <v>4356</v>
      </c>
    </row>
    <row r="66" spans="3:9" s="612" customFormat="1" ht="30.75" hidden="1" customHeight="1" x14ac:dyDescent="0.25">
      <c r="F66" s="635" t="s">
        <v>4200</v>
      </c>
      <c r="G66" s="635" t="s">
        <v>4355</v>
      </c>
      <c r="H66" s="635" t="s">
        <v>4202</v>
      </c>
      <c r="I66" s="612" t="s">
        <v>4356</v>
      </c>
    </row>
    <row r="67" spans="3:9" s="612" customFormat="1" ht="30.75" hidden="1" customHeight="1" x14ac:dyDescent="0.25">
      <c r="F67" s="635" t="s">
        <v>4203</v>
      </c>
      <c r="G67" s="635" t="s">
        <v>4355</v>
      </c>
      <c r="H67" s="635" t="s">
        <v>4205</v>
      </c>
      <c r="I67" s="612" t="s">
        <v>4356</v>
      </c>
    </row>
    <row r="68" spans="3:9" s="612" customFormat="1" ht="30.75" hidden="1" customHeight="1" x14ac:dyDescent="0.25">
      <c r="F68" s="635" t="s">
        <v>4206</v>
      </c>
      <c r="G68" s="635" t="s">
        <v>4355</v>
      </c>
      <c r="H68" s="635"/>
      <c r="I68" s="612" t="s">
        <v>4356</v>
      </c>
    </row>
    <row r="69" spans="3:9" ht="30.75" customHeight="1" x14ac:dyDescent="0.25">
      <c r="C69" s="250" t="s">
        <v>3979</v>
      </c>
      <c r="D69" s="91" t="s">
        <v>4355</v>
      </c>
      <c r="E69" s="91" t="s">
        <v>4355</v>
      </c>
      <c r="F69" s="633"/>
      <c r="G69" s="632" t="s">
        <v>4355</v>
      </c>
      <c r="H69" s="634" t="s">
        <v>4356</v>
      </c>
      <c r="I69" s="697" t="s">
        <v>4356</v>
      </c>
    </row>
    <row r="70" spans="3:9" ht="30.75" customHeight="1" x14ac:dyDescent="0.25">
      <c r="C70" s="250" t="s">
        <v>4001</v>
      </c>
      <c r="D70" s="91" t="s">
        <v>4355</v>
      </c>
      <c r="E70" s="91" t="s">
        <v>4355</v>
      </c>
      <c r="F70" s="633"/>
      <c r="G70" s="632" t="s">
        <v>4355</v>
      </c>
      <c r="H70" s="634" t="s">
        <v>4356</v>
      </c>
      <c r="I70" s="697" t="s">
        <v>4356</v>
      </c>
    </row>
    <row r="71" spans="3:9" ht="25.5" customHeight="1" x14ac:dyDescent="0.25">
      <c r="C71" s="1216" t="s">
        <v>4003</v>
      </c>
      <c r="D71" s="1217"/>
      <c r="E71" s="1217"/>
      <c r="F71" s="1217"/>
      <c r="G71" s="1217"/>
      <c r="H71" s="1217"/>
      <c r="I71" s="1218"/>
    </row>
    <row r="72" spans="3:9" ht="25.5" customHeight="1" x14ac:dyDescent="0.25">
      <c r="C72" s="250" t="s">
        <v>4004</v>
      </c>
      <c r="D72" s="91" t="s">
        <v>4355</v>
      </c>
      <c r="E72" s="91" t="s">
        <v>4355</v>
      </c>
      <c r="F72" s="633"/>
      <c r="G72" s="632" t="s">
        <v>4355</v>
      </c>
      <c r="H72" s="633"/>
      <c r="I72" s="697" t="s">
        <v>4356</v>
      </c>
    </row>
    <row r="73" spans="3:9" ht="25.5" customHeight="1" x14ac:dyDescent="0.25">
      <c r="C73" s="1216" t="s">
        <v>3350</v>
      </c>
      <c r="D73" s="1217"/>
      <c r="E73" s="1217"/>
      <c r="F73" s="1217"/>
      <c r="G73" s="1217"/>
      <c r="H73" s="1217"/>
      <c r="I73" s="1218"/>
    </row>
    <row r="74" spans="3:9" ht="113.25" customHeight="1" x14ac:dyDescent="0.25">
      <c r="C74" s="611" t="s">
        <v>4213</v>
      </c>
      <c r="D74" s="91" t="s">
        <v>4354</v>
      </c>
      <c r="E74" s="253" t="s">
        <v>4354</v>
      </c>
      <c r="F74" s="631" t="s">
        <v>4354</v>
      </c>
      <c r="G74" s="632" t="s">
        <v>4355</v>
      </c>
      <c r="H74" s="634" t="s">
        <v>4356</v>
      </c>
      <c r="I74" s="697" t="s">
        <v>4356</v>
      </c>
    </row>
    <row r="75" spans="3:9" ht="25.5" customHeight="1" x14ac:dyDescent="0.25">
      <c r="C75" s="250" t="s">
        <v>3986</v>
      </c>
      <c r="D75" s="91" t="s">
        <v>4354</v>
      </c>
      <c r="E75" s="253" t="s">
        <v>4354</v>
      </c>
      <c r="F75" s="631" t="s">
        <v>4354</v>
      </c>
      <c r="G75" s="632" t="s">
        <v>4355</v>
      </c>
      <c r="H75" s="633"/>
      <c r="I75" s="697" t="s">
        <v>4356</v>
      </c>
    </row>
    <row r="76" spans="3:9" ht="25.5" customHeight="1" x14ac:dyDescent="0.25">
      <c r="C76" s="250" t="s">
        <v>4008</v>
      </c>
      <c r="D76" s="91" t="s">
        <v>4354</v>
      </c>
      <c r="E76" s="253" t="s">
        <v>4354</v>
      </c>
      <c r="F76" s="631" t="s">
        <v>4354</v>
      </c>
      <c r="G76" s="632" t="s">
        <v>4355</v>
      </c>
      <c r="H76" s="633"/>
      <c r="I76" s="697" t="s">
        <v>4356</v>
      </c>
    </row>
    <row r="77" spans="3:9" ht="36" customHeight="1" x14ac:dyDescent="0.25">
      <c r="C77" s="250" t="s">
        <v>4010</v>
      </c>
      <c r="D77" s="91" t="s">
        <v>4354</v>
      </c>
      <c r="E77" s="253" t="s">
        <v>4354</v>
      </c>
      <c r="F77" s="631" t="s">
        <v>4354</v>
      </c>
      <c r="G77" s="632" t="s">
        <v>4355</v>
      </c>
      <c r="H77" s="634" t="s">
        <v>4356</v>
      </c>
      <c r="I77" s="697" t="s">
        <v>4356</v>
      </c>
    </row>
    <row r="78" spans="3:9" ht="25.5" hidden="1" customHeight="1" x14ac:dyDescent="0.25">
      <c r="C78" s="710"/>
      <c r="D78" s="710"/>
      <c r="E78" s="710"/>
      <c r="F78" s="631" t="s">
        <v>4224</v>
      </c>
      <c r="G78" s="632" t="s">
        <v>4355</v>
      </c>
      <c r="H78" s="634" t="s">
        <v>4356</v>
      </c>
      <c r="I78" s="710" t="s">
        <v>4356</v>
      </c>
    </row>
    <row r="79" spans="3:9" ht="25.5" hidden="1" customHeight="1" x14ac:dyDescent="0.25">
      <c r="C79" s="710"/>
      <c r="D79" s="710"/>
      <c r="E79" s="710"/>
      <c r="F79" s="631" t="s">
        <v>4227</v>
      </c>
      <c r="G79" s="632" t="s">
        <v>4355</v>
      </c>
      <c r="H79" s="634" t="s">
        <v>4356</v>
      </c>
      <c r="I79" s="710" t="s">
        <v>4356</v>
      </c>
    </row>
    <row r="80" spans="3:9" ht="25.5" hidden="1" customHeight="1" x14ac:dyDescent="0.25">
      <c r="C80" s="710"/>
      <c r="D80" s="710"/>
      <c r="E80" s="710"/>
      <c r="F80" s="631" t="s">
        <v>4230</v>
      </c>
      <c r="G80" s="632" t="s">
        <v>4355</v>
      </c>
      <c r="H80" s="634" t="s">
        <v>4356</v>
      </c>
      <c r="I80" s="710" t="s">
        <v>4356</v>
      </c>
    </row>
    <row r="81" spans="3:9" ht="38.25" customHeight="1" x14ac:dyDescent="0.25">
      <c r="C81" s="611" t="s">
        <v>4018</v>
      </c>
      <c r="D81" s="91" t="s">
        <v>4355</v>
      </c>
      <c r="E81" s="253" t="s">
        <v>4355</v>
      </c>
      <c r="F81" s="633"/>
      <c r="G81" s="632" t="s">
        <v>4355</v>
      </c>
      <c r="H81" s="634" t="s">
        <v>4356</v>
      </c>
      <c r="I81" s="697" t="s">
        <v>4356</v>
      </c>
    </row>
    <row r="82" spans="3:9" ht="38.25" customHeight="1" x14ac:dyDescent="0.25">
      <c r="C82" s="611" t="s">
        <v>4020</v>
      </c>
      <c r="D82" s="91" t="s">
        <v>4355</v>
      </c>
      <c r="E82" s="253" t="s">
        <v>4355</v>
      </c>
      <c r="F82" s="633"/>
      <c r="G82" s="632" t="s">
        <v>4355</v>
      </c>
      <c r="H82" s="634" t="s">
        <v>4356</v>
      </c>
      <c r="I82" s="697" t="s">
        <v>4356</v>
      </c>
    </row>
    <row r="83" spans="3:9" ht="38.25" customHeight="1" x14ac:dyDescent="0.25">
      <c r="C83" s="611" t="s">
        <v>4022</v>
      </c>
      <c r="D83" s="91" t="s">
        <v>4355</v>
      </c>
      <c r="E83" s="253" t="s">
        <v>4355</v>
      </c>
      <c r="F83" s="633"/>
      <c r="G83" s="632" t="s">
        <v>4355</v>
      </c>
      <c r="H83" s="634" t="s">
        <v>4356</v>
      </c>
      <c r="I83" s="697" t="s">
        <v>4356</v>
      </c>
    </row>
    <row r="84" spans="3:9" ht="38.25" customHeight="1" x14ac:dyDescent="0.25">
      <c r="C84" s="611" t="s">
        <v>4024</v>
      </c>
      <c r="D84" s="91" t="s">
        <v>4355</v>
      </c>
      <c r="E84" s="253" t="s">
        <v>4355</v>
      </c>
      <c r="F84" s="633"/>
      <c r="G84" s="632" t="s">
        <v>4355</v>
      </c>
      <c r="H84" s="634" t="s">
        <v>4356</v>
      </c>
      <c r="I84" s="697" t="s">
        <v>4356</v>
      </c>
    </row>
    <row r="85" spans="3:9" ht="25.5" customHeight="1" x14ac:dyDescent="0.25">
      <c r="C85" s="1216" t="s">
        <v>3353</v>
      </c>
      <c r="D85" s="1217"/>
      <c r="E85" s="1217"/>
      <c r="F85" s="1217"/>
      <c r="G85" s="1217"/>
      <c r="H85" s="1217"/>
      <c r="I85" s="1217"/>
    </row>
    <row r="86" spans="3:9" ht="118.5" customHeight="1" x14ac:dyDescent="0.25">
      <c r="C86" s="611" t="s">
        <v>4213</v>
      </c>
      <c r="D86" s="91" t="s">
        <v>4354</v>
      </c>
      <c r="E86" s="253" t="s">
        <v>4354</v>
      </c>
      <c r="F86" s="636" t="s">
        <v>4354</v>
      </c>
      <c r="G86" s="632" t="s">
        <v>4355</v>
      </c>
      <c r="H86" s="634" t="s">
        <v>4356</v>
      </c>
      <c r="I86" s="697" t="s">
        <v>4356</v>
      </c>
    </row>
    <row r="87" spans="3:9" ht="25.5" customHeight="1" x14ac:dyDescent="0.25">
      <c r="C87" s="250" t="s">
        <v>3986</v>
      </c>
      <c r="D87" s="91" t="s">
        <v>4354</v>
      </c>
      <c r="E87" s="253" t="s">
        <v>4354</v>
      </c>
      <c r="F87" s="636" t="s">
        <v>4354</v>
      </c>
      <c r="G87" s="632" t="s">
        <v>4355</v>
      </c>
      <c r="H87" s="633"/>
      <c r="I87" s="697" t="s">
        <v>4356</v>
      </c>
    </row>
    <row r="88" spans="3:9" ht="25.5" customHeight="1" x14ac:dyDescent="0.25">
      <c r="C88" s="250" t="s">
        <v>4008</v>
      </c>
      <c r="D88" s="91" t="s">
        <v>4354</v>
      </c>
      <c r="E88" s="253" t="s">
        <v>4354</v>
      </c>
      <c r="F88" s="636" t="s">
        <v>4354</v>
      </c>
      <c r="G88" s="632" t="s">
        <v>4355</v>
      </c>
      <c r="H88" s="633"/>
      <c r="I88" s="697" t="s">
        <v>4356</v>
      </c>
    </row>
    <row r="89" spans="3:9" ht="25.5" customHeight="1" x14ac:dyDescent="0.25">
      <c r="C89" s="250" t="s">
        <v>4028</v>
      </c>
      <c r="D89" s="91" t="s">
        <v>4354</v>
      </c>
      <c r="E89" s="254" t="s">
        <v>4354</v>
      </c>
      <c r="F89" s="636" t="s">
        <v>4354</v>
      </c>
      <c r="G89" s="632" t="s">
        <v>4355</v>
      </c>
      <c r="H89" s="633"/>
      <c r="I89" s="697" t="s">
        <v>4356</v>
      </c>
    </row>
    <row r="90" spans="3:9" ht="25.5" customHeight="1" x14ac:dyDescent="0.25">
      <c r="C90" s="250" t="s">
        <v>4030</v>
      </c>
      <c r="D90" s="91" t="s">
        <v>4354</v>
      </c>
      <c r="E90" s="254" t="s">
        <v>4354</v>
      </c>
      <c r="F90" s="636" t="s">
        <v>4354</v>
      </c>
      <c r="G90" s="632" t="s">
        <v>4355</v>
      </c>
      <c r="H90" s="633"/>
      <c r="I90" s="697" t="s">
        <v>4356</v>
      </c>
    </row>
    <row r="91" spans="3:9" ht="25.5" hidden="1" customHeight="1" x14ac:dyDescent="0.25">
      <c r="C91" s="710"/>
      <c r="D91" s="710"/>
      <c r="E91" s="710"/>
      <c r="F91" s="636" t="s">
        <v>4251</v>
      </c>
      <c r="G91" s="632" t="s">
        <v>4355</v>
      </c>
      <c r="H91" s="634" t="s">
        <v>4253</v>
      </c>
      <c r="I91" s="710" t="s">
        <v>4356</v>
      </c>
    </row>
    <row r="92" spans="3:9" ht="25.5" hidden="1" customHeight="1" x14ac:dyDescent="0.25">
      <c r="C92" s="710"/>
      <c r="D92" s="710"/>
      <c r="E92" s="710"/>
      <c r="F92" s="636" t="s">
        <v>4254</v>
      </c>
      <c r="G92" s="632" t="s">
        <v>4355</v>
      </c>
      <c r="H92" s="634"/>
      <c r="I92" s="710" t="s">
        <v>4356</v>
      </c>
    </row>
    <row r="93" spans="3:9" ht="25.5" hidden="1" customHeight="1" x14ac:dyDescent="0.25">
      <c r="C93" s="710"/>
      <c r="D93" s="710"/>
      <c r="E93" s="710"/>
      <c r="F93" s="636" t="s">
        <v>4256</v>
      </c>
      <c r="G93" s="632" t="s">
        <v>4355</v>
      </c>
      <c r="H93" s="634" t="s">
        <v>4258</v>
      </c>
      <c r="I93" s="710" t="s">
        <v>4356</v>
      </c>
    </row>
    <row r="94" spans="3:9" ht="25.5" hidden="1" customHeight="1" x14ac:dyDescent="0.25">
      <c r="C94" s="710"/>
      <c r="D94" s="710"/>
      <c r="E94" s="710"/>
      <c r="F94" s="636" t="s">
        <v>4259</v>
      </c>
      <c r="G94" s="632" t="s">
        <v>4355</v>
      </c>
      <c r="H94" s="634"/>
      <c r="I94" s="710" t="s">
        <v>4356</v>
      </c>
    </row>
    <row r="95" spans="3:9" ht="25.5" customHeight="1" x14ac:dyDescent="0.25">
      <c r="C95" s="611" t="s">
        <v>4040</v>
      </c>
      <c r="D95" s="91" t="s">
        <v>4355</v>
      </c>
      <c r="E95" s="253" t="s">
        <v>4355</v>
      </c>
      <c r="F95" s="633"/>
      <c r="G95" s="632" t="s">
        <v>4355</v>
      </c>
      <c r="H95" s="634" t="s">
        <v>4356</v>
      </c>
      <c r="I95" s="697" t="s">
        <v>4356</v>
      </c>
    </row>
    <row r="96" spans="3:9" ht="25.5" customHeight="1" x14ac:dyDescent="0.25">
      <c r="C96" s="611" t="s">
        <v>4042</v>
      </c>
      <c r="D96" s="91" t="s">
        <v>4355</v>
      </c>
      <c r="E96" s="253" t="s">
        <v>4355</v>
      </c>
      <c r="F96" s="633"/>
      <c r="G96" s="632" t="s">
        <v>4355</v>
      </c>
      <c r="H96" s="634" t="s">
        <v>4356</v>
      </c>
      <c r="I96" s="697" t="s">
        <v>4356</v>
      </c>
    </row>
    <row r="97" spans="3:9" ht="25.5" customHeight="1" x14ac:dyDescent="0.25">
      <c r="C97" s="611" t="s">
        <v>4022</v>
      </c>
      <c r="D97" s="91" t="s">
        <v>4355</v>
      </c>
      <c r="E97" s="253" t="s">
        <v>4355</v>
      </c>
      <c r="F97" s="633"/>
      <c r="G97" s="632" t="s">
        <v>4355</v>
      </c>
      <c r="H97" s="634" t="s">
        <v>4356</v>
      </c>
      <c r="I97" s="697" t="s">
        <v>4356</v>
      </c>
    </row>
    <row r="98" spans="3:9" ht="32.25" customHeight="1" x14ac:dyDescent="0.25">
      <c r="C98" s="611" t="s">
        <v>4045</v>
      </c>
      <c r="D98" s="91" t="s">
        <v>4355</v>
      </c>
      <c r="E98" s="253" t="s">
        <v>4355</v>
      </c>
      <c r="F98" s="633"/>
      <c r="G98" s="632" t="s">
        <v>4355</v>
      </c>
      <c r="H98" s="634" t="s">
        <v>4356</v>
      </c>
      <c r="I98" s="697" t="s">
        <v>4356</v>
      </c>
    </row>
    <row r="99" spans="3:9" ht="25.5" customHeight="1" x14ac:dyDescent="0.25">
      <c r="C99" s="1216" t="s">
        <v>4047</v>
      </c>
      <c r="D99" s="1217"/>
      <c r="E99" s="1217"/>
      <c r="F99" s="1217"/>
      <c r="G99" s="1217"/>
      <c r="H99" s="1217"/>
      <c r="I99" s="1218"/>
    </row>
    <row r="100" spans="3:9" ht="25.5" customHeight="1" x14ac:dyDescent="0.25">
      <c r="C100" s="250" t="s">
        <v>3986</v>
      </c>
      <c r="D100" s="91" t="s">
        <v>4354</v>
      </c>
      <c r="E100" s="251" t="s">
        <v>4354</v>
      </c>
      <c r="F100" s="631" t="s">
        <v>4354</v>
      </c>
      <c r="G100" s="632" t="s">
        <v>4355</v>
      </c>
      <c r="H100" s="633"/>
      <c r="I100" s="697" t="s">
        <v>4356</v>
      </c>
    </row>
    <row r="101" spans="3:9" ht="25.5" customHeight="1" x14ac:dyDescent="0.25">
      <c r="C101" s="250" t="s">
        <v>4008</v>
      </c>
      <c r="D101" s="91" t="s">
        <v>4354</v>
      </c>
      <c r="E101" s="251" t="s">
        <v>4354</v>
      </c>
      <c r="F101" s="631" t="s">
        <v>4354</v>
      </c>
      <c r="G101" s="632" t="s">
        <v>4355</v>
      </c>
      <c r="H101" s="633"/>
      <c r="I101" s="697" t="s">
        <v>4356</v>
      </c>
    </row>
    <row r="102" spans="3:9" ht="25.5" customHeight="1" x14ac:dyDescent="0.25">
      <c r="C102" s="250" t="s">
        <v>4022</v>
      </c>
      <c r="D102" s="91" t="s">
        <v>4355</v>
      </c>
      <c r="E102" s="251" t="s">
        <v>4355</v>
      </c>
      <c r="F102" s="633"/>
      <c r="G102" s="632" t="s">
        <v>4355</v>
      </c>
      <c r="H102" s="634" t="s">
        <v>4356</v>
      </c>
      <c r="I102" s="697" t="s">
        <v>4356</v>
      </c>
    </row>
    <row r="103" spans="3:9" ht="35.25" customHeight="1" x14ac:dyDescent="0.25">
      <c r="C103" s="250" t="s">
        <v>4051</v>
      </c>
      <c r="D103" s="91" t="s">
        <v>4355</v>
      </c>
      <c r="E103" s="251" t="s">
        <v>4355</v>
      </c>
      <c r="F103" s="633"/>
      <c r="G103" s="632" t="s">
        <v>4355</v>
      </c>
      <c r="H103" s="634" t="s">
        <v>4356</v>
      </c>
      <c r="I103" s="697" t="s">
        <v>4356</v>
      </c>
    </row>
    <row r="104" spans="3:9" ht="25.5" customHeight="1" x14ac:dyDescent="0.25">
      <c r="C104" s="1216" t="s">
        <v>4053</v>
      </c>
      <c r="D104" s="1217"/>
      <c r="E104" s="1217"/>
      <c r="F104" s="1217"/>
      <c r="G104" s="1217"/>
      <c r="H104" s="1217"/>
      <c r="I104" s="1218"/>
    </row>
    <row r="105" spans="3:9" ht="101.25" customHeight="1" x14ac:dyDescent="0.25">
      <c r="C105" s="250" t="s">
        <v>1633</v>
      </c>
      <c r="D105" s="91" t="s">
        <v>4354</v>
      </c>
      <c r="E105" s="251" t="s">
        <v>4354</v>
      </c>
      <c r="F105" s="631" t="s">
        <v>4354</v>
      </c>
      <c r="G105" s="632" t="s">
        <v>4355</v>
      </c>
      <c r="H105" s="634" t="s">
        <v>4356</v>
      </c>
      <c r="I105" s="697" t="s">
        <v>4356</v>
      </c>
    </row>
    <row r="106" spans="3:9" ht="25.5" customHeight="1" x14ac:dyDescent="0.25">
      <c r="C106" s="250" t="s">
        <v>3986</v>
      </c>
      <c r="D106" s="91" t="s">
        <v>4354</v>
      </c>
      <c r="E106" s="251" t="s">
        <v>4354</v>
      </c>
      <c r="F106" s="631" t="s">
        <v>4354</v>
      </c>
      <c r="G106" s="632" t="s">
        <v>4355</v>
      </c>
      <c r="H106" s="633"/>
      <c r="I106" s="697" t="s">
        <v>4356</v>
      </c>
    </row>
    <row r="107" spans="3:9" ht="25.5" customHeight="1" x14ac:dyDescent="0.25">
      <c r="C107" s="250" t="s">
        <v>4008</v>
      </c>
      <c r="D107" s="91" t="s">
        <v>4354</v>
      </c>
      <c r="E107" s="251" t="s">
        <v>4354</v>
      </c>
      <c r="F107" s="631" t="s">
        <v>4354</v>
      </c>
      <c r="G107" s="632" t="s">
        <v>4355</v>
      </c>
      <c r="H107" s="633"/>
      <c r="I107" s="697" t="s">
        <v>4356</v>
      </c>
    </row>
    <row r="108" spans="3:9" ht="25.5" customHeight="1" x14ac:dyDescent="0.25">
      <c r="C108" s="250" t="s">
        <v>4022</v>
      </c>
      <c r="D108" s="91" t="s">
        <v>4355</v>
      </c>
      <c r="E108" s="251" t="s">
        <v>4355</v>
      </c>
      <c r="F108" s="633"/>
      <c r="G108" s="632" t="s">
        <v>4355</v>
      </c>
      <c r="H108" s="634" t="s">
        <v>4356</v>
      </c>
      <c r="I108" s="697" t="s">
        <v>4356</v>
      </c>
    </row>
    <row r="109" spans="3:9" ht="25.5" customHeight="1" x14ac:dyDescent="0.25">
      <c r="C109" s="250" t="s">
        <v>4058</v>
      </c>
      <c r="D109" s="91" t="s">
        <v>4355</v>
      </c>
      <c r="E109" s="91" t="s">
        <v>4355</v>
      </c>
      <c r="F109" s="633"/>
      <c r="G109" s="632" t="s">
        <v>4355</v>
      </c>
      <c r="H109" s="634" t="s">
        <v>4356</v>
      </c>
      <c r="I109" s="697" t="s">
        <v>4356</v>
      </c>
    </row>
    <row r="110" spans="3:9" ht="25.5" customHeight="1" x14ac:dyDescent="0.25">
      <c r="C110" s="250" t="s">
        <v>4060</v>
      </c>
      <c r="D110" s="91" t="s">
        <v>4355</v>
      </c>
      <c r="E110" s="91" t="s">
        <v>4355</v>
      </c>
      <c r="F110" s="633"/>
      <c r="G110" s="632" t="s">
        <v>4355</v>
      </c>
      <c r="H110" s="634" t="s">
        <v>4356</v>
      </c>
      <c r="I110" s="697" t="s">
        <v>4356</v>
      </c>
    </row>
    <row r="111" spans="3:9" ht="25.5" customHeight="1" x14ac:dyDescent="0.25">
      <c r="C111" s="1216" t="s">
        <v>3361</v>
      </c>
      <c r="D111" s="1217"/>
      <c r="E111" s="1217"/>
      <c r="F111" s="1217"/>
      <c r="G111" s="1217"/>
      <c r="H111" s="1217"/>
      <c r="I111" s="1218"/>
    </row>
    <row r="112" spans="3:9" ht="25.5" customHeight="1" x14ac:dyDescent="0.25">
      <c r="C112" s="250" t="s">
        <v>3986</v>
      </c>
      <c r="D112" s="91" t="s">
        <v>4354</v>
      </c>
      <c r="E112" s="251" t="s">
        <v>4354</v>
      </c>
      <c r="F112" s="631" t="s">
        <v>4354</v>
      </c>
      <c r="G112" s="632" t="s">
        <v>4355</v>
      </c>
      <c r="H112" s="633"/>
      <c r="I112" s="697" t="s">
        <v>4356</v>
      </c>
    </row>
    <row r="113" spans="3:9" ht="36" hidden="1" customHeight="1" x14ac:dyDescent="0.25">
      <c r="C113" s="710"/>
      <c r="D113" s="710" t="s">
        <v>4354</v>
      </c>
      <c r="E113" s="710" t="s">
        <v>4354</v>
      </c>
      <c r="F113" s="631" t="s">
        <v>4354</v>
      </c>
      <c r="G113" s="632" t="s">
        <v>4355</v>
      </c>
      <c r="H113" s="633"/>
      <c r="I113" s="710" t="s">
        <v>4356</v>
      </c>
    </row>
    <row r="114" spans="3:9" ht="36" customHeight="1" x14ac:dyDescent="0.25">
      <c r="C114" s="250" t="s">
        <v>4008</v>
      </c>
      <c r="D114" s="91" t="s">
        <v>4354</v>
      </c>
      <c r="E114" s="251" t="s">
        <v>4354</v>
      </c>
      <c r="F114" s="631" t="s">
        <v>4354</v>
      </c>
      <c r="G114" s="632" t="s">
        <v>4355</v>
      </c>
      <c r="H114" s="633"/>
      <c r="I114" s="697" t="s">
        <v>4356</v>
      </c>
    </row>
    <row r="115" spans="3:9" ht="36" customHeight="1" x14ac:dyDescent="0.25">
      <c r="C115" s="250" t="s">
        <v>4022</v>
      </c>
      <c r="D115" s="91" t="s">
        <v>4355</v>
      </c>
      <c r="E115" s="251" t="s">
        <v>4355</v>
      </c>
      <c r="F115" s="633"/>
      <c r="G115" s="632" t="s">
        <v>4355</v>
      </c>
      <c r="H115" s="634" t="s">
        <v>4356</v>
      </c>
      <c r="I115" s="697" t="s">
        <v>4356</v>
      </c>
    </row>
    <row r="116" spans="3:9" ht="36" customHeight="1" x14ac:dyDescent="0.25">
      <c r="C116" s="250" t="s">
        <v>4067</v>
      </c>
      <c r="D116" s="91" t="s">
        <v>4355</v>
      </c>
      <c r="E116" s="251" t="s">
        <v>4355</v>
      </c>
      <c r="F116" s="633"/>
      <c r="G116" s="632" t="s">
        <v>4355</v>
      </c>
      <c r="H116" s="634" t="s">
        <v>4356</v>
      </c>
      <c r="I116" s="697" t="s">
        <v>4356</v>
      </c>
    </row>
    <row r="117" spans="3:9" ht="25.5" customHeight="1" x14ac:dyDescent="0.25">
      <c r="C117" s="1225" t="s">
        <v>4069</v>
      </c>
      <c r="D117" s="1226"/>
      <c r="E117" s="1226"/>
      <c r="F117" s="1226"/>
      <c r="G117" s="1226"/>
      <c r="H117" s="1226"/>
      <c r="I117" s="1227"/>
    </row>
    <row r="118" spans="3:9" ht="25.5" customHeight="1" x14ac:dyDescent="0.25">
      <c r="C118" s="1222" t="s">
        <v>3363</v>
      </c>
      <c r="D118" s="1223"/>
      <c r="E118" s="1223"/>
      <c r="F118" s="1223"/>
      <c r="G118" s="1223"/>
      <c r="H118" s="1223"/>
      <c r="I118" s="1224"/>
    </row>
    <row r="119" spans="3:9" ht="134.25" customHeight="1" x14ac:dyDescent="0.25">
      <c r="C119" s="250" t="s">
        <v>1633</v>
      </c>
      <c r="D119" s="91" t="s">
        <v>4354</v>
      </c>
      <c r="E119" s="251" t="s">
        <v>4354</v>
      </c>
      <c r="F119" s="631" t="s">
        <v>4354</v>
      </c>
      <c r="G119" s="632" t="s">
        <v>4355</v>
      </c>
      <c r="H119" s="634" t="s">
        <v>4356</v>
      </c>
      <c r="I119" s="697" t="s">
        <v>4356</v>
      </c>
    </row>
    <row r="120" spans="3:9" ht="25.5" customHeight="1" x14ac:dyDescent="0.25">
      <c r="C120" s="250" t="s">
        <v>4071</v>
      </c>
      <c r="D120" s="91" t="s">
        <v>4354</v>
      </c>
      <c r="E120" s="251" t="s">
        <v>4354</v>
      </c>
      <c r="F120" s="631" t="s">
        <v>4354</v>
      </c>
      <c r="G120" s="632" t="s">
        <v>4355</v>
      </c>
      <c r="H120" s="633"/>
      <c r="I120" s="697" t="s">
        <v>4356</v>
      </c>
    </row>
    <row r="121" spans="3:9" ht="25.5" customHeight="1" x14ac:dyDescent="0.25">
      <c r="C121" s="611" t="s">
        <v>4166</v>
      </c>
      <c r="D121" s="91" t="s">
        <v>4354</v>
      </c>
      <c r="E121" s="91" t="s">
        <v>4354</v>
      </c>
      <c r="F121" s="631" t="s">
        <v>4354</v>
      </c>
      <c r="G121" s="632" t="s">
        <v>4355</v>
      </c>
      <c r="H121" s="633"/>
      <c r="I121" s="697" t="s">
        <v>4356</v>
      </c>
    </row>
    <row r="122" spans="3:9" ht="25.5" customHeight="1" x14ac:dyDescent="0.25">
      <c r="C122" s="611" t="s">
        <v>4073</v>
      </c>
      <c r="D122" s="91" t="s">
        <v>4354</v>
      </c>
      <c r="E122" s="91" t="s">
        <v>4354</v>
      </c>
      <c r="F122" s="631" t="s">
        <v>4354</v>
      </c>
      <c r="G122" s="632" t="s">
        <v>4355</v>
      </c>
      <c r="H122" s="633"/>
      <c r="I122" s="697" t="s">
        <v>4356</v>
      </c>
    </row>
    <row r="123" spans="3:9" ht="25.5" customHeight="1" x14ac:dyDescent="0.25">
      <c r="C123" s="611" t="s">
        <v>4308</v>
      </c>
      <c r="D123" s="91" t="s">
        <v>4355</v>
      </c>
      <c r="E123" s="91" t="s">
        <v>4355</v>
      </c>
      <c r="F123" s="633"/>
      <c r="G123" s="632" t="s">
        <v>4355</v>
      </c>
      <c r="H123" s="633"/>
      <c r="I123" s="697" t="s">
        <v>4356</v>
      </c>
    </row>
    <row r="124" spans="3:9" ht="25.5" customHeight="1" x14ac:dyDescent="0.25">
      <c r="C124" s="250" t="s">
        <v>4077</v>
      </c>
      <c r="D124" s="91" t="s">
        <v>4355</v>
      </c>
      <c r="E124" s="91" t="s">
        <v>4355</v>
      </c>
      <c r="F124" s="633"/>
      <c r="G124" s="632" t="s">
        <v>4355</v>
      </c>
      <c r="H124" s="633"/>
      <c r="I124" s="697" t="s">
        <v>4356</v>
      </c>
    </row>
    <row r="125" spans="3:9" ht="80.25" customHeight="1" x14ac:dyDescent="0.25">
      <c r="C125" s="250" t="s">
        <v>4079</v>
      </c>
      <c r="D125" s="91" t="s">
        <v>4355</v>
      </c>
      <c r="E125" s="91" t="s">
        <v>4355</v>
      </c>
      <c r="F125" s="633"/>
      <c r="G125" s="632" t="s">
        <v>4355</v>
      </c>
      <c r="H125" s="634" t="s">
        <v>4356</v>
      </c>
      <c r="I125" s="697" t="s">
        <v>4356</v>
      </c>
    </row>
    <row r="126" spans="3:9" ht="25.5" hidden="1" customHeight="1" x14ac:dyDescent="0.25">
      <c r="C126" s="710"/>
      <c r="D126" s="710" t="s">
        <v>4355</v>
      </c>
      <c r="E126" s="710" t="s">
        <v>4355</v>
      </c>
      <c r="F126" s="633"/>
      <c r="G126" s="715" t="s">
        <v>4355</v>
      </c>
      <c r="H126" s="715" t="s">
        <v>4356</v>
      </c>
      <c r="I126" s="710" t="s">
        <v>4356</v>
      </c>
    </row>
    <row r="127" spans="3:9" ht="32.25" hidden="1" customHeight="1" x14ac:dyDescent="0.25">
      <c r="C127" s="710"/>
      <c r="D127" s="710" t="s">
        <v>4355</v>
      </c>
      <c r="E127" s="710" t="s">
        <v>4355</v>
      </c>
      <c r="F127" s="633"/>
      <c r="G127" s="715" t="s">
        <v>4355</v>
      </c>
      <c r="H127" s="715" t="s">
        <v>4356</v>
      </c>
      <c r="I127" s="710" t="s">
        <v>4356</v>
      </c>
    </row>
    <row r="128" spans="3:9" ht="32.25" hidden="1" customHeight="1" x14ac:dyDescent="0.25">
      <c r="C128" s="710"/>
      <c r="D128" s="710" t="s">
        <v>4355</v>
      </c>
      <c r="E128" s="710" t="s">
        <v>4355</v>
      </c>
      <c r="F128" s="633"/>
      <c r="G128" s="715" t="s">
        <v>4355</v>
      </c>
      <c r="H128" s="715" t="s">
        <v>4356</v>
      </c>
      <c r="I128" s="710" t="s">
        <v>4356</v>
      </c>
    </row>
    <row r="129" spans="3:9" ht="33" customHeight="1" x14ac:dyDescent="0.25">
      <c r="C129" s="250" t="s">
        <v>4087</v>
      </c>
      <c r="D129" s="91" t="s">
        <v>4355</v>
      </c>
      <c r="E129" s="91" t="s">
        <v>4355</v>
      </c>
      <c r="F129" s="633"/>
      <c r="G129" s="632" t="s">
        <v>4355</v>
      </c>
      <c r="H129" s="634" t="s">
        <v>4356</v>
      </c>
      <c r="I129" s="697" t="s">
        <v>4356</v>
      </c>
    </row>
    <row r="130" spans="3:9" ht="33" customHeight="1" x14ac:dyDescent="0.25">
      <c r="C130" s="250" t="s">
        <v>4089</v>
      </c>
      <c r="D130" s="91" t="s">
        <v>4355</v>
      </c>
      <c r="E130" s="91" t="s">
        <v>4355</v>
      </c>
      <c r="F130" s="633"/>
      <c r="G130" s="632" t="s">
        <v>4355</v>
      </c>
      <c r="H130" s="634" t="s">
        <v>4356</v>
      </c>
      <c r="I130" s="697" t="s">
        <v>4356</v>
      </c>
    </row>
    <row r="131" spans="3:9" ht="33" customHeight="1" x14ac:dyDescent="0.25">
      <c r="C131" s="250" t="s">
        <v>4090</v>
      </c>
      <c r="D131" s="91" t="s">
        <v>4355</v>
      </c>
      <c r="E131" s="91" t="s">
        <v>4355</v>
      </c>
      <c r="F131" s="633"/>
      <c r="G131" s="632" t="s">
        <v>4355</v>
      </c>
      <c r="H131" s="634" t="s">
        <v>4356</v>
      </c>
      <c r="I131" s="697" t="s">
        <v>4356</v>
      </c>
    </row>
    <row r="132" spans="3:9" ht="25.5" hidden="1" customHeight="1" x14ac:dyDescent="0.25">
      <c r="C132" s="710"/>
      <c r="D132" s="710"/>
      <c r="E132" s="710"/>
      <c r="F132" s="715"/>
      <c r="G132" s="715"/>
      <c r="H132" s="715"/>
      <c r="I132" s="710"/>
    </row>
    <row r="133" spans="3:9" ht="25.5" hidden="1" customHeight="1" x14ac:dyDescent="0.25">
      <c r="C133" s="710"/>
      <c r="D133" s="710"/>
      <c r="E133" s="710"/>
      <c r="F133" s="715"/>
      <c r="G133" s="715"/>
      <c r="H133" s="715"/>
      <c r="I133" s="710"/>
    </row>
    <row r="134" spans="3:9" ht="25.5" customHeight="1" x14ac:dyDescent="0.25">
      <c r="C134" s="1216" t="s">
        <v>3350</v>
      </c>
      <c r="D134" s="1217"/>
      <c r="E134" s="1217"/>
      <c r="F134" s="1217"/>
      <c r="G134" s="1217"/>
      <c r="H134" s="1217"/>
      <c r="I134" s="1218"/>
    </row>
    <row r="135" spans="3:9" ht="90" customHeight="1" x14ac:dyDescent="0.25">
      <c r="C135" s="250" t="s">
        <v>4324</v>
      </c>
      <c r="D135" s="91" t="s">
        <v>4354</v>
      </c>
      <c r="E135" s="251" t="s">
        <v>4354</v>
      </c>
      <c r="F135" s="631" t="s">
        <v>4354</v>
      </c>
      <c r="G135" s="632" t="s">
        <v>4355</v>
      </c>
      <c r="H135" s="634" t="s">
        <v>4356</v>
      </c>
      <c r="I135" s="697" t="s">
        <v>4356</v>
      </c>
    </row>
    <row r="136" spans="3:9" ht="25.5" customHeight="1" x14ac:dyDescent="0.25">
      <c r="C136" s="250" t="s">
        <v>4093</v>
      </c>
      <c r="D136" s="91" t="s">
        <v>4354</v>
      </c>
      <c r="E136" s="251" t="s">
        <v>4354</v>
      </c>
      <c r="F136" s="631" t="s">
        <v>4354</v>
      </c>
      <c r="G136" s="632" t="s">
        <v>4355</v>
      </c>
      <c r="H136" s="633"/>
      <c r="I136" s="697" t="s">
        <v>4356</v>
      </c>
    </row>
    <row r="137" spans="3:9" ht="25.5" customHeight="1" x14ac:dyDescent="0.25">
      <c r="C137" s="250" t="s">
        <v>4329</v>
      </c>
      <c r="D137" s="91" t="s">
        <v>4354</v>
      </c>
      <c r="E137" s="251" t="s">
        <v>4354</v>
      </c>
      <c r="F137" s="631" t="s">
        <v>4354</v>
      </c>
      <c r="G137" s="632" t="s">
        <v>4355</v>
      </c>
      <c r="H137" s="633"/>
      <c r="I137" s="697" t="s">
        <v>4356</v>
      </c>
    </row>
    <row r="138" spans="3:9" ht="34.5" customHeight="1" x14ac:dyDescent="0.25">
      <c r="C138" s="250" t="s">
        <v>4097</v>
      </c>
      <c r="D138" s="91" t="s">
        <v>4355</v>
      </c>
      <c r="E138" s="91" t="s">
        <v>4355</v>
      </c>
      <c r="F138" s="633"/>
      <c r="G138" s="632" t="s">
        <v>4355</v>
      </c>
      <c r="H138" s="634" t="s">
        <v>4356</v>
      </c>
      <c r="I138" s="697" t="s">
        <v>4356</v>
      </c>
    </row>
    <row r="139" spans="3:9" ht="25.5" hidden="1" customHeight="1" x14ac:dyDescent="0.25">
      <c r="C139" s="710"/>
      <c r="D139" s="710" t="s">
        <v>4355</v>
      </c>
      <c r="E139" s="710" t="s">
        <v>4355</v>
      </c>
      <c r="F139" s="633"/>
      <c r="G139" s="715" t="s">
        <v>4355</v>
      </c>
      <c r="H139" s="715" t="s">
        <v>4356</v>
      </c>
      <c r="I139" s="710" t="s">
        <v>4356</v>
      </c>
    </row>
    <row r="140" spans="3:9" ht="25.5" customHeight="1" x14ac:dyDescent="0.25">
      <c r="C140" s="250" t="s">
        <v>4099</v>
      </c>
      <c r="D140" s="91" t="s">
        <v>4355</v>
      </c>
      <c r="E140" s="251" t="s">
        <v>4355</v>
      </c>
      <c r="F140" s="633"/>
      <c r="G140" s="632" t="s">
        <v>4355</v>
      </c>
      <c r="H140" s="634" t="s">
        <v>4356</v>
      </c>
      <c r="I140" s="697" t="s">
        <v>4356</v>
      </c>
    </row>
    <row r="141" spans="3:9" ht="25.5" customHeight="1" x14ac:dyDescent="0.25">
      <c r="C141" s="250" t="s">
        <v>4101</v>
      </c>
      <c r="D141" s="91" t="s">
        <v>4355</v>
      </c>
      <c r="E141" s="251" t="s">
        <v>4355</v>
      </c>
      <c r="F141" s="633"/>
      <c r="G141" s="632" t="s">
        <v>4355</v>
      </c>
      <c r="H141" s="634" t="s">
        <v>4356</v>
      </c>
      <c r="I141" s="697" t="s">
        <v>4356</v>
      </c>
    </row>
    <row r="142" spans="3:9" ht="25.5" customHeight="1" x14ac:dyDescent="0.25">
      <c r="C142" s="1216" t="s">
        <v>3353</v>
      </c>
      <c r="D142" s="1217"/>
      <c r="E142" s="1217"/>
      <c r="F142" s="1217"/>
      <c r="G142" s="1217"/>
      <c r="H142" s="1217"/>
      <c r="I142" s="1218"/>
    </row>
    <row r="143" spans="3:9" ht="87.75" customHeight="1" x14ac:dyDescent="0.25">
      <c r="C143" s="611" t="s">
        <v>4324</v>
      </c>
      <c r="D143" s="91" t="s">
        <v>4354</v>
      </c>
      <c r="E143" s="251" t="s">
        <v>4354</v>
      </c>
      <c r="F143" s="631" t="s">
        <v>4354</v>
      </c>
      <c r="G143" s="632" t="s">
        <v>4355</v>
      </c>
      <c r="H143" s="634" t="s">
        <v>4356</v>
      </c>
      <c r="I143" s="697" t="s">
        <v>4356</v>
      </c>
    </row>
    <row r="144" spans="3:9" ht="25.5" customHeight="1" x14ac:dyDescent="0.25">
      <c r="C144" s="611" t="s">
        <v>3986</v>
      </c>
      <c r="D144" s="91" t="s">
        <v>4354</v>
      </c>
      <c r="E144" s="251" t="s">
        <v>4354</v>
      </c>
      <c r="F144" s="631" t="s">
        <v>4354</v>
      </c>
      <c r="G144" s="632" t="s">
        <v>4355</v>
      </c>
      <c r="H144" s="633"/>
      <c r="I144" s="697" t="s">
        <v>4356</v>
      </c>
    </row>
    <row r="145" spans="3:9" ht="25.5" customHeight="1" x14ac:dyDescent="0.25">
      <c r="C145" s="611" t="s">
        <v>4329</v>
      </c>
      <c r="D145" s="91" t="s">
        <v>4354</v>
      </c>
      <c r="E145" s="251" t="s">
        <v>4354</v>
      </c>
      <c r="F145" s="631" t="s">
        <v>4354</v>
      </c>
      <c r="G145" s="632" t="s">
        <v>4355</v>
      </c>
      <c r="H145" s="633"/>
      <c r="I145" s="697" t="s">
        <v>4356</v>
      </c>
    </row>
    <row r="146" spans="3:9" ht="39.75" customHeight="1" x14ac:dyDescent="0.25">
      <c r="C146" s="250" t="s">
        <v>4097</v>
      </c>
      <c r="D146" s="91" t="s">
        <v>4355</v>
      </c>
      <c r="E146" s="91" t="s">
        <v>4355</v>
      </c>
      <c r="F146" s="633"/>
      <c r="G146" s="632" t="s">
        <v>4355</v>
      </c>
      <c r="H146" s="634" t="s">
        <v>4356</v>
      </c>
      <c r="I146" s="697" t="s">
        <v>4356</v>
      </c>
    </row>
    <row r="147" spans="3:9" ht="25.5" hidden="1" customHeight="1" x14ac:dyDescent="0.25">
      <c r="C147" s="710"/>
      <c r="D147" s="710" t="s">
        <v>4355</v>
      </c>
      <c r="E147" s="710" t="s">
        <v>4355</v>
      </c>
      <c r="F147" s="633"/>
      <c r="G147" s="715" t="s">
        <v>4355</v>
      </c>
      <c r="H147" s="634" t="s">
        <v>4356</v>
      </c>
      <c r="I147" s="710" t="s">
        <v>4356</v>
      </c>
    </row>
    <row r="148" spans="3:9" ht="25.5" customHeight="1" x14ac:dyDescent="0.25">
      <c r="C148" s="611" t="s">
        <v>4042</v>
      </c>
      <c r="D148" s="91" t="s">
        <v>4355</v>
      </c>
      <c r="E148" s="251" t="s">
        <v>4355</v>
      </c>
      <c r="F148" s="633"/>
      <c r="G148" s="632" t="s">
        <v>4355</v>
      </c>
      <c r="H148" s="634" t="s">
        <v>4356</v>
      </c>
      <c r="I148" s="697" t="s">
        <v>4356</v>
      </c>
    </row>
    <row r="149" spans="3:9" ht="25.5" customHeight="1" x14ac:dyDescent="0.25">
      <c r="C149" s="611" t="s">
        <v>4108</v>
      </c>
      <c r="D149" s="91" t="s">
        <v>4355</v>
      </c>
      <c r="E149" s="251" t="s">
        <v>4355</v>
      </c>
      <c r="F149" s="633"/>
      <c r="G149" s="632" t="s">
        <v>4355</v>
      </c>
      <c r="H149" s="634" t="s">
        <v>4356</v>
      </c>
      <c r="I149" s="697" t="s">
        <v>4356</v>
      </c>
    </row>
    <row r="150" spans="3:9" x14ac:dyDescent="0.25">
      <c r="C150" s="760"/>
      <c r="D150" s="760"/>
      <c r="E150" s="713"/>
      <c r="F150" s="761"/>
      <c r="G150" s="761"/>
      <c r="H150" s="761"/>
      <c r="I150" s="760"/>
    </row>
    <row r="151" spans="3:9" ht="15.75" x14ac:dyDescent="0.25">
      <c r="C151" s="255"/>
      <c r="D151" s="256"/>
      <c r="E151" s="256"/>
      <c r="F151" s="637"/>
      <c r="G151" s="637"/>
      <c r="H151" s="637"/>
      <c r="I151" s="256"/>
    </row>
    <row r="152" spans="3:9" s="2" customFormat="1" x14ac:dyDescent="0.25">
      <c r="C152" s="613" t="s">
        <v>1214</v>
      </c>
      <c r="D152" s="615"/>
      <c r="E152" s="615"/>
      <c r="F152" s="638"/>
      <c r="G152" s="638"/>
      <c r="H152" s="638"/>
      <c r="I152" s="616"/>
    </row>
    <row r="153" spans="3:9" s="2" customFormat="1" x14ac:dyDescent="0.25">
      <c r="C153" s="614" t="s">
        <v>4119</v>
      </c>
      <c r="D153" s="617"/>
      <c r="E153" s="616"/>
      <c r="F153" s="638"/>
      <c r="G153" s="638"/>
      <c r="H153" s="638"/>
      <c r="I153" s="616"/>
    </row>
    <row r="154" spans="3:9" s="2" customFormat="1" x14ac:dyDescent="0.25">
      <c r="C154" s="614" t="s">
        <v>4120</v>
      </c>
      <c r="D154" s="616"/>
      <c r="E154" s="616"/>
      <c r="F154" s="638"/>
      <c r="G154" s="638"/>
      <c r="H154" s="638"/>
      <c r="I154" s="616"/>
    </row>
    <row r="155" spans="3:9" s="2" customFormat="1" x14ac:dyDescent="0.25">
      <c r="C155" s="614" t="s">
        <v>4121</v>
      </c>
      <c r="D155" s="617"/>
      <c r="E155" s="616"/>
      <c r="F155" s="638"/>
      <c r="G155" s="638"/>
      <c r="H155" s="638"/>
      <c r="I155" s="616"/>
    </row>
    <row r="156" spans="3:9" s="2" customFormat="1" x14ac:dyDescent="0.25">
      <c r="C156" s="614" t="s">
        <v>4122</v>
      </c>
      <c r="D156" s="616"/>
      <c r="E156" s="616"/>
      <c r="F156" s="638"/>
      <c r="G156" s="638"/>
      <c r="H156" s="638"/>
      <c r="I156" s="616"/>
    </row>
    <row r="157" spans="3:9" s="2" customFormat="1" x14ac:dyDescent="0.25">
      <c r="C157" s="614" t="s">
        <v>4123</v>
      </c>
      <c r="D157" s="618"/>
      <c r="E157" s="618"/>
      <c r="F157" s="639"/>
      <c r="G157" s="640"/>
      <c r="H157" s="641"/>
      <c r="I157" s="616"/>
    </row>
    <row r="158" spans="3:9" s="2" customFormat="1" x14ac:dyDescent="0.25">
      <c r="C158" s="614" t="s">
        <v>4124</v>
      </c>
      <c r="D158" s="618"/>
      <c r="E158" s="618"/>
      <c r="F158" s="639"/>
      <c r="G158" s="640"/>
      <c r="H158" s="641"/>
      <c r="I158" s="616"/>
    </row>
    <row r="159" spans="3:9" s="2" customFormat="1" x14ac:dyDescent="0.25">
      <c r="C159" s="614" t="s">
        <v>4125</v>
      </c>
      <c r="D159" s="618"/>
      <c r="E159" s="618"/>
      <c r="F159" s="639"/>
      <c r="G159" s="640"/>
      <c r="H159" s="641"/>
      <c r="I159" s="616"/>
    </row>
    <row r="160" spans="3:9" s="2" customFormat="1" x14ac:dyDescent="0.25">
      <c r="C160" s="614" t="s">
        <v>4126</v>
      </c>
      <c r="D160" s="616"/>
      <c r="E160" s="616"/>
      <c r="F160" s="638"/>
      <c r="G160" s="638"/>
      <c r="H160" s="638"/>
      <c r="I160" s="616"/>
    </row>
    <row r="161" spans="3:9" s="2" customFormat="1" x14ac:dyDescent="0.25">
      <c r="C161" s="614" t="s">
        <v>4127</v>
      </c>
      <c r="D161" s="616"/>
      <c r="E161" s="616"/>
      <c r="F161" s="638"/>
      <c r="G161" s="638"/>
      <c r="H161" s="638"/>
      <c r="I161" s="616"/>
    </row>
    <row r="162" spans="3:9" s="2" customFormat="1" x14ac:dyDescent="0.25">
      <c r="C162" s="614" t="s">
        <v>4128</v>
      </c>
      <c r="D162" s="616"/>
      <c r="E162" s="616"/>
      <c r="F162" s="638"/>
      <c r="G162" s="638"/>
      <c r="H162" s="638"/>
      <c r="I162" s="616"/>
    </row>
  </sheetData>
  <sheetProtection formatColumns="0"/>
  <mergeCells count="19">
    <mergeCell ref="C142:I142"/>
    <mergeCell ref="C99:I99"/>
    <mergeCell ref="C104:I104"/>
    <mergeCell ref="C111:I111"/>
    <mergeCell ref="C117:I117"/>
    <mergeCell ref="C118:I118"/>
    <mergeCell ref="C134:I134"/>
    <mergeCell ref="C85:I85"/>
    <mergeCell ref="H8:H9"/>
    <mergeCell ref="H13:H16"/>
    <mergeCell ref="C20:I20"/>
    <mergeCell ref="F23:G23"/>
    <mergeCell ref="C25:I25"/>
    <mergeCell ref="C26:I26"/>
    <mergeCell ref="C41:I41"/>
    <mergeCell ref="C42:I42"/>
    <mergeCell ref="C58:I58"/>
    <mergeCell ref="C71:I71"/>
    <mergeCell ref="C73:I73"/>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rowBreaks count="2" manualBreakCount="2">
    <brk id="40" max="11" man="1"/>
    <brk id="116" max="11" man="1"/>
  </row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FB35-F1AC-4EF8-A1FE-74FFF4056ED1}">
  <sheetPr>
    <tabColor rgb="FFFFFF00"/>
    <pageSetUpPr fitToPage="1"/>
  </sheetPr>
  <dimension ref="A1:M162"/>
  <sheetViews>
    <sheetView showGridLines="0" zoomScale="70" zoomScaleNormal="70" workbookViewId="0"/>
  </sheetViews>
  <sheetFormatPr defaultRowHeight="15" x14ac:dyDescent="0.25"/>
  <cols>
    <col min="1" max="1" width="5" style="2" bestFit="1" customWidth="1"/>
    <col min="2" max="2" width="4.28515625" style="2" customWidth="1"/>
    <col min="3" max="3" width="39.140625" style="2" bestFit="1" customWidth="1"/>
    <col min="4" max="5" width="52.28515625" style="2" bestFit="1" customWidth="1"/>
    <col min="6" max="7" width="28.42578125" style="32" customWidth="1"/>
    <col min="8" max="8" width="58.5703125" style="32" customWidth="1"/>
    <col min="9" max="9" width="41" style="2" customWidth="1"/>
    <col min="10" max="10" width="6.5703125" style="2" customWidth="1"/>
    <col min="11" max="11" width="9.140625" style="2" hidden="1" customWidth="1"/>
    <col min="12" max="12" width="31.28515625" style="2" hidden="1" customWidth="1"/>
    <col min="13" max="13" width="9.140625" style="2" hidden="1" customWidth="1"/>
  </cols>
  <sheetData>
    <row r="1" spans="1:13" s="15" customFormat="1" ht="38.25" customHeight="1" x14ac:dyDescent="0.3">
      <c r="D1" s="644" t="s">
        <v>1188</v>
      </c>
      <c r="E1" s="645" t="s">
        <v>3885</v>
      </c>
      <c r="F1" s="627"/>
      <c r="G1" s="627"/>
      <c r="H1" s="627"/>
    </row>
    <row r="2" spans="1:13" s="15" customFormat="1" ht="20.25" x14ac:dyDescent="0.3">
      <c r="E2" s="645" t="s">
        <v>4353</v>
      </c>
      <c r="F2" s="627"/>
      <c r="G2" s="627"/>
      <c r="H2" s="627"/>
    </row>
    <row r="3" spans="1:13" s="15" customFormat="1" ht="20.25" x14ac:dyDescent="0.35">
      <c r="B3" s="170"/>
      <c r="C3" s="177" t="s">
        <v>1139</v>
      </c>
      <c r="D3" s="338"/>
      <c r="E3" s="338"/>
      <c r="F3" s="338"/>
      <c r="G3" s="628"/>
      <c r="H3" s="338"/>
      <c r="I3" s="120" t="s">
        <v>1170</v>
      </c>
      <c r="J3" s="121" t="str">
        <f>'010'!E8</f>
        <v>1234</v>
      </c>
    </row>
    <row r="4" spans="1:13" s="15" customFormat="1" ht="16.5" x14ac:dyDescent="0.3">
      <c r="B4" s="172"/>
      <c r="C4" s="172"/>
      <c r="D4" s="173"/>
      <c r="E4" s="173"/>
      <c r="F4" s="173"/>
      <c r="G4" s="627"/>
      <c r="H4" s="627"/>
    </row>
    <row r="5" spans="1:13" s="15" customFormat="1" ht="17.25" x14ac:dyDescent="0.3">
      <c r="B5" s="172"/>
      <c r="C5" s="802" t="s">
        <v>3886</v>
      </c>
      <c r="D5" s="338"/>
      <c r="E5" s="338"/>
      <c r="F5" s="338"/>
      <c r="G5" s="628"/>
      <c r="H5" s="628"/>
      <c r="I5" s="178"/>
    </row>
    <row r="6" spans="1:13" s="15" customFormat="1" ht="17.25" x14ac:dyDescent="0.3">
      <c r="B6" s="172"/>
      <c r="C6" s="312"/>
      <c r="D6" s="173"/>
      <c r="E6" s="173"/>
      <c r="F6" s="173"/>
      <c r="G6" s="173"/>
      <c r="H6" s="173"/>
      <c r="I6" s="76"/>
    </row>
    <row r="7" spans="1:13" s="15" customFormat="1" ht="17.25" x14ac:dyDescent="0.3">
      <c r="B7" s="172"/>
      <c r="C7" s="312"/>
      <c r="D7" s="173"/>
      <c r="E7" s="173"/>
      <c r="F7" s="173"/>
      <c r="G7" s="173"/>
      <c r="H7" s="173"/>
      <c r="I7" s="76"/>
    </row>
    <row r="8" spans="1:13" s="15" customFormat="1" ht="63" customHeight="1" x14ac:dyDescent="0.3">
      <c r="A8" s="76"/>
      <c r="B8" s="172"/>
      <c r="C8" s="246" t="s">
        <v>4129</v>
      </c>
      <c r="D8" s="609" t="s">
        <v>3888</v>
      </c>
      <c r="E8" s="609" t="s">
        <v>3889</v>
      </c>
      <c r="F8" s="180"/>
      <c r="G8" s="180"/>
      <c r="H8" s="1236"/>
      <c r="I8" s="182"/>
      <c r="J8" s="76"/>
    </row>
    <row r="9" spans="1:13" s="15" customFormat="1" ht="25.5" customHeight="1" x14ac:dyDescent="0.3">
      <c r="A9" s="710"/>
      <c r="C9" s="58" t="s">
        <v>3890</v>
      </c>
      <c r="D9" s="695" t="s">
        <v>3891</v>
      </c>
      <c r="E9" s="695" t="s">
        <v>3891</v>
      </c>
      <c r="F9" s="627"/>
      <c r="G9" s="627"/>
      <c r="H9" s="1236"/>
      <c r="J9" s="710"/>
    </row>
    <row r="10" spans="1:13" s="15" customFormat="1" ht="25.5" customHeight="1" x14ac:dyDescent="0.3">
      <c r="A10" s="710"/>
      <c r="C10" s="58" t="s">
        <v>3892</v>
      </c>
      <c r="D10" s="695" t="s">
        <v>3891</v>
      </c>
      <c r="E10" s="695" t="s">
        <v>3891</v>
      </c>
      <c r="F10" s="627"/>
      <c r="G10" s="627"/>
      <c r="H10" s="627"/>
      <c r="J10" s="710"/>
    </row>
    <row r="11" spans="1:13" s="15" customFormat="1" ht="16.5" x14ac:dyDescent="0.3">
      <c r="C11" s="239"/>
      <c r="D11" s="239"/>
      <c r="E11" s="239"/>
      <c r="F11" s="627"/>
      <c r="G11" s="627"/>
      <c r="H11" s="627"/>
      <c r="K11" s="752"/>
      <c r="L11" s="753" t="s">
        <v>3893</v>
      </c>
      <c r="M11" s="754" t="s">
        <v>3894</v>
      </c>
    </row>
    <row r="12" spans="1:13" s="15" customFormat="1" ht="63" customHeight="1" x14ac:dyDescent="0.3">
      <c r="D12" s="609" t="str">
        <f>D8</f>
        <v>= "This Return: "&amp; Form 010 Name (Form 010 Year of Account , Form 010 Edition)</v>
      </c>
      <c r="E12" s="609" t="str">
        <f>E8</f>
        <v>= "Selected Return: "&amp;"Form 010 Name (Form 010 Year of Account , Form 010 Edition)"</v>
      </c>
      <c r="F12" s="627"/>
      <c r="G12" s="627"/>
      <c r="H12" s="627"/>
      <c r="K12" s="755" t="s">
        <v>3895</v>
      </c>
      <c r="L12" s="756">
        <v>4.9999999999999996E-2</v>
      </c>
      <c r="M12" s="757">
        <v>9.9999999999999985E-3</v>
      </c>
    </row>
    <row r="13" spans="1:13" s="15" customFormat="1" ht="25.5" customHeight="1" x14ac:dyDescent="0.3">
      <c r="B13" s="710"/>
      <c r="C13" s="241" t="s">
        <v>3350</v>
      </c>
      <c r="D13" s="242"/>
      <c r="E13" s="242"/>
      <c r="F13" s="627"/>
      <c r="G13" s="627"/>
      <c r="H13" s="1237"/>
      <c r="I13" s="76"/>
      <c r="K13" s="710"/>
      <c r="L13" s="710"/>
      <c r="M13" s="710"/>
    </row>
    <row r="14" spans="1:13" ht="16.5" hidden="1" customHeight="1" x14ac:dyDescent="0.3">
      <c r="A14" s="710"/>
      <c r="B14" s="710"/>
      <c r="C14" s="710"/>
      <c r="D14" s="710"/>
      <c r="E14" s="710"/>
      <c r="F14" s="627"/>
      <c r="G14" s="627"/>
      <c r="H14" s="1237"/>
      <c r="I14" s="15"/>
      <c r="J14" s="742"/>
      <c r="K14" s="710"/>
      <c r="L14" s="710"/>
      <c r="M14" s="710"/>
    </row>
    <row r="15" spans="1:13" ht="25.5" customHeight="1" x14ac:dyDescent="0.3">
      <c r="A15" s="710"/>
      <c r="B15" s="710"/>
      <c r="C15" s="610" t="s">
        <v>4130</v>
      </c>
      <c r="D15" s="91" t="s">
        <v>3677</v>
      </c>
      <c r="E15" s="91"/>
      <c r="F15" s="627"/>
      <c r="G15" s="627"/>
      <c r="H15" s="1237"/>
      <c r="I15" s="15"/>
      <c r="J15" s="742"/>
      <c r="K15" s="243" t="s">
        <v>3899</v>
      </c>
      <c r="L15" s="243" t="s">
        <v>3900</v>
      </c>
      <c r="M15" s="710"/>
    </row>
    <row r="16" spans="1:13" ht="25.5" customHeight="1" x14ac:dyDescent="0.3">
      <c r="A16" s="710"/>
      <c r="B16" s="710"/>
      <c r="C16" s="241" t="s">
        <v>3353</v>
      </c>
      <c r="D16" s="244"/>
      <c r="E16" s="244"/>
      <c r="F16" s="627"/>
      <c r="G16" s="627"/>
      <c r="H16" s="1237"/>
      <c r="I16" s="15"/>
      <c r="J16" s="710"/>
      <c r="K16" s="752">
        <v>1</v>
      </c>
      <c r="L16" s="758" t="s">
        <v>3901</v>
      </c>
      <c r="M16" s="710"/>
    </row>
    <row r="17" spans="1:12" ht="25.5" hidden="1" customHeight="1" x14ac:dyDescent="0.3">
      <c r="A17" s="710"/>
      <c r="B17" s="710"/>
      <c r="C17" s="710"/>
      <c r="D17" s="710"/>
      <c r="E17" s="710"/>
      <c r="F17" s="627"/>
      <c r="G17" s="627"/>
      <c r="H17" s="627"/>
      <c r="I17" s="15"/>
      <c r="J17" s="742"/>
      <c r="K17" s="752">
        <v>2</v>
      </c>
      <c r="L17" s="758" t="s">
        <v>3903</v>
      </c>
    </row>
    <row r="18" spans="1:12" ht="25.5" customHeight="1" x14ac:dyDescent="0.3">
      <c r="A18" s="710"/>
      <c r="B18" s="710"/>
      <c r="C18" s="610" t="s">
        <v>4130</v>
      </c>
      <c r="D18" s="91" t="s">
        <v>3904</v>
      </c>
      <c r="E18" s="91"/>
      <c r="F18" s="627"/>
      <c r="G18" s="627"/>
      <c r="H18" s="627"/>
      <c r="I18" s="15"/>
      <c r="J18" s="742"/>
      <c r="K18" s="752">
        <v>3</v>
      </c>
      <c r="L18" s="758" t="s">
        <v>3905</v>
      </c>
    </row>
    <row r="19" spans="1:12" ht="20.100000000000001" customHeight="1" x14ac:dyDescent="0.3">
      <c r="A19" s="710"/>
      <c r="B19" s="710"/>
      <c r="C19" s="15"/>
      <c r="D19" s="15"/>
      <c r="E19" s="15"/>
      <c r="F19" s="627"/>
      <c r="G19" s="627"/>
      <c r="H19" s="627"/>
      <c r="I19" s="15"/>
      <c r="J19" s="710"/>
      <c r="K19" s="752">
        <v>4</v>
      </c>
      <c r="L19" s="758" t="s">
        <v>3906</v>
      </c>
    </row>
    <row r="20" spans="1:12" ht="20.100000000000001" customHeight="1" x14ac:dyDescent="0.25">
      <c r="A20" s="710"/>
      <c r="B20" s="710"/>
      <c r="C20" s="1230" t="s">
        <v>3907</v>
      </c>
      <c r="D20" s="1230"/>
      <c r="E20" s="1230"/>
      <c r="F20" s="1230"/>
      <c r="G20" s="1230"/>
      <c r="H20" s="1230"/>
      <c r="I20" s="1230"/>
      <c r="J20" s="710"/>
      <c r="K20" s="752">
        <v>5</v>
      </c>
      <c r="L20" s="759" t="s">
        <v>3908</v>
      </c>
    </row>
    <row r="21" spans="1:12" ht="20.100000000000001" customHeight="1" x14ac:dyDescent="0.3">
      <c r="A21" s="710"/>
      <c r="B21" s="710"/>
      <c r="C21" s="15"/>
      <c r="D21" s="15"/>
      <c r="E21" s="15"/>
      <c r="F21" s="627"/>
      <c r="G21" s="627"/>
      <c r="H21" s="627"/>
      <c r="I21" s="15"/>
      <c r="J21" s="710"/>
      <c r="K21" s="752">
        <v>6</v>
      </c>
      <c r="L21" s="759" t="s">
        <v>3909</v>
      </c>
    </row>
    <row r="22" spans="1:12" ht="20.100000000000001" customHeight="1" x14ac:dyDescent="0.25">
      <c r="A22" s="710"/>
      <c r="B22" s="710"/>
      <c r="C22" s="245"/>
      <c r="D22" s="245"/>
      <c r="E22" s="710"/>
      <c r="F22" s="629"/>
      <c r="G22" s="629"/>
      <c r="H22" s="629"/>
      <c r="I22" s="245"/>
      <c r="J22" s="710"/>
      <c r="K22" s="752">
        <v>7</v>
      </c>
      <c r="L22" s="758" t="s">
        <v>3910</v>
      </c>
    </row>
    <row r="23" spans="1:12" ht="63" customHeight="1" x14ac:dyDescent="0.25">
      <c r="A23" s="710"/>
      <c r="B23" s="710"/>
      <c r="C23" s="240"/>
      <c r="D23" s="609" t="str">
        <f>D8</f>
        <v>= "This Return: "&amp; Form 010 Name (Form 010 Year of Account , Form 010 Edition)</v>
      </c>
      <c r="E23" s="609" t="str">
        <f>E8</f>
        <v>= "Selected Return: "&amp;"Form 010 Name (Form 010 Year of Account , Form 010 Edition)"</v>
      </c>
      <c r="F23" s="1238" t="s">
        <v>3911</v>
      </c>
      <c r="G23" s="1239"/>
      <c r="H23" s="803" t="s">
        <v>3912</v>
      </c>
      <c r="I23" s="246" t="s">
        <v>3769</v>
      </c>
      <c r="J23" s="710"/>
      <c r="K23" s="752">
        <v>8</v>
      </c>
      <c r="L23" s="758" t="s">
        <v>3913</v>
      </c>
    </row>
    <row r="24" spans="1:12" ht="25.5" customHeight="1" x14ac:dyDescent="0.25">
      <c r="A24" s="710"/>
      <c r="B24" s="710"/>
      <c r="C24" s="247" t="s">
        <v>3914</v>
      </c>
      <c r="D24" s="248"/>
      <c r="E24" s="248"/>
      <c r="F24" s="630" t="s">
        <v>3915</v>
      </c>
      <c r="G24" s="630" t="s">
        <v>3916</v>
      </c>
      <c r="H24" s="630"/>
      <c r="I24" s="196"/>
      <c r="J24" s="710"/>
      <c r="K24" s="752">
        <v>9</v>
      </c>
      <c r="L24" s="758" t="s">
        <v>3917</v>
      </c>
    </row>
    <row r="25" spans="1:12" ht="25.5" customHeight="1" x14ac:dyDescent="0.25">
      <c r="A25" s="710"/>
      <c r="B25" s="710"/>
      <c r="C25" s="1231" t="s">
        <v>3918</v>
      </c>
      <c r="D25" s="1232"/>
      <c r="E25" s="1232"/>
      <c r="F25" s="1232"/>
      <c r="G25" s="1232"/>
      <c r="H25" s="1232"/>
      <c r="I25" s="1233"/>
      <c r="J25" s="710"/>
      <c r="K25" s="752">
        <v>10</v>
      </c>
      <c r="L25" s="758" t="s">
        <v>3919</v>
      </c>
    </row>
    <row r="26" spans="1:12" ht="25.5" customHeight="1" x14ac:dyDescent="0.25">
      <c r="A26" s="710"/>
      <c r="B26" s="710"/>
      <c r="C26" s="1222" t="s">
        <v>3920</v>
      </c>
      <c r="D26" s="1223"/>
      <c r="E26" s="1223"/>
      <c r="F26" s="1223"/>
      <c r="G26" s="1223"/>
      <c r="H26" s="1223"/>
      <c r="I26" s="1224"/>
      <c r="J26" s="710"/>
      <c r="K26" s="752">
        <v>11</v>
      </c>
      <c r="L26" s="758" t="s">
        <v>3921</v>
      </c>
    </row>
    <row r="27" spans="1:12" ht="25.5" customHeight="1" x14ac:dyDescent="0.25">
      <c r="A27" s="710"/>
      <c r="B27" s="710"/>
      <c r="C27" s="250" t="s">
        <v>3922</v>
      </c>
      <c r="D27" s="105" t="s">
        <v>3923</v>
      </c>
      <c r="E27" s="105"/>
      <c r="F27" s="631" t="s">
        <v>4131</v>
      </c>
      <c r="G27" s="632" t="s">
        <v>4132</v>
      </c>
      <c r="H27" s="633"/>
      <c r="I27" s="697"/>
      <c r="J27" s="710"/>
      <c r="K27" s="752">
        <v>12</v>
      </c>
      <c r="L27" s="758" t="s">
        <v>3924</v>
      </c>
    </row>
    <row r="28" spans="1:12" ht="25.5" customHeight="1" x14ac:dyDescent="0.25">
      <c r="A28" s="710"/>
      <c r="B28" s="710"/>
      <c r="C28" s="250" t="s">
        <v>3925</v>
      </c>
      <c r="D28" s="105" t="s">
        <v>3926</v>
      </c>
      <c r="E28" s="105"/>
      <c r="F28" s="631" t="s">
        <v>4133</v>
      </c>
      <c r="G28" s="632" t="s">
        <v>4134</v>
      </c>
      <c r="H28" s="633"/>
      <c r="I28" s="697"/>
      <c r="J28" s="710"/>
      <c r="K28" s="752">
        <v>13</v>
      </c>
      <c r="L28" s="758" t="s">
        <v>3927</v>
      </c>
    </row>
    <row r="29" spans="1:12" ht="25.5" customHeight="1" x14ac:dyDescent="0.25">
      <c r="A29" s="710"/>
      <c r="B29" s="710"/>
      <c r="C29" s="250" t="s">
        <v>3928</v>
      </c>
      <c r="D29" s="105" t="s">
        <v>3929</v>
      </c>
      <c r="E29" s="105"/>
      <c r="F29" s="631" t="s">
        <v>4135</v>
      </c>
      <c r="G29" s="632" t="s">
        <v>4136</v>
      </c>
      <c r="H29" s="633"/>
      <c r="I29" s="697"/>
      <c r="J29" s="710"/>
      <c r="K29" s="752">
        <v>14</v>
      </c>
      <c r="L29" s="758" t="s">
        <v>3930</v>
      </c>
    </row>
    <row r="30" spans="1:12" ht="36.75" customHeight="1" x14ac:dyDescent="0.25">
      <c r="A30" s="706"/>
      <c r="B30" s="710"/>
      <c r="C30" s="611" t="s">
        <v>4137</v>
      </c>
      <c r="D30" s="91" t="s">
        <v>3932</v>
      </c>
      <c r="E30" s="91"/>
      <c r="F30" s="631" t="s">
        <v>4138</v>
      </c>
      <c r="G30" s="632" t="s">
        <v>4139</v>
      </c>
      <c r="H30" s="633"/>
      <c r="I30" s="697" t="s">
        <v>16</v>
      </c>
      <c r="J30" s="706"/>
      <c r="K30" s="752">
        <v>15</v>
      </c>
      <c r="L30" s="758" t="s">
        <v>3933</v>
      </c>
    </row>
    <row r="31" spans="1:12" ht="36.75" customHeight="1" x14ac:dyDescent="0.25">
      <c r="A31" s="710"/>
      <c r="B31" s="710"/>
      <c r="C31" s="611" t="s">
        <v>3934</v>
      </c>
      <c r="D31" s="91" t="s">
        <v>3935</v>
      </c>
      <c r="E31" s="91"/>
      <c r="F31" s="631" t="s">
        <v>4140</v>
      </c>
      <c r="G31" s="632" t="s">
        <v>4141</v>
      </c>
      <c r="H31" s="633"/>
      <c r="I31" s="697"/>
      <c r="J31" s="710"/>
      <c r="K31" s="710"/>
      <c r="L31" s="710"/>
    </row>
    <row r="32" spans="1:12" ht="36.75" customHeight="1" x14ac:dyDescent="0.25">
      <c r="A32" s="710"/>
      <c r="B32" s="710"/>
      <c r="C32" s="611" t="s">
        <v>3936</v>
      </c>
      <c r="D32" s="91" t="s">
        <v>3937</v>
      </c>
      <c r="E32" s="91"/>
      <c r="F32" s="631" t="s">
        <v>4142</v>
      </c>
      <c r="G32" s="632" t="s">
        <v>4143</v>
      </c>
      <c r="H32" s="633"/>
      <c r="I32" s="697"/>
      <c r="J32" s="710"/>
      <c r="K32" s="710"/>
      <c r="L32" s="710"/>
    </row>
    <row r="33" spans="1:10" ht="24.75" hidden="1" customHeight="1" x14ac:dyDescent="0.25">
      <c r="A33" s="710"/>
      <c r="B33" s="710"/>
      <c r="C33" s="710"/>
      <c r="D33" s="710"/>
      <c r="E33" s="710"/>
      <c r="F33" s="631"/>
      <c r="G33" s="715" t="s">
        <v>4144</v>
      </c>
      <c r="H33" s="715"/>
      <c r="I33" s="710"/>
      <c r="J33" s="710"/>
    </row>
    <row r="34" spans="1:10" ht="24.75" hidden="1" customHeight="1" x14ac:dyDescent="0.25">
      <c r="A34" s="719"/>
      <c r="B34" s="710"/>
      <c r="C34" s="710"/>
      <c r="D34" s="710"/>
      <c r="E34" s="710"/>
      <c r="F34" s="631"/>
      <c r="G34" s="715" t="s">
        <v>4145</v>
      </c>
      <c r="H34" s="715"/>
      <c r="I34" s="710"/>
      <c r="J34" s="719"/>
    </row>
    <row r="35" spans="1:10" ht="24.75" hidden="1" customHeight="1" x14ac:dyDescent="0.25">
      <c r="A35" s="706"/>
      <c r="B35" s="710"/>
      <c r="C35" s="710"/>
      <c r="D35" s="710"/>
      <c r="E35" s="710"/>
      <c r="F35" s="631"/>
      <c r="G35" s="715" t="s">
        <v>4146</v>
      </c>
      <c r="H35" s="715"/>
      <c r="I35" s="710"/>
      <c r="J35" s="706"/>
    </row>
    <row r="36" spans="1:10" ht="24.75" hidden="1" customHeight="1" x14ac:dyDescent="0.25">
      <c r="A36" s="710"/>
      <c r="B36" s="710"/>
      <c r="C36" s="710"/>
      <c r="D36" s="710"/>
      <c r="E36" s="710"/>
      <c r="F36" s="631"/>
      <c r="G36" s="715" t="s">
        <v>4147</v>
      </c>
      <c r="H36" s="715"/>
      <c r="I36" s="710"/>
      <c r="J36" s="710"/>
    </row>
    <row r="37" spans="1:10" ht="24.75" hidden="1" customHeight="1" x14ac:dyDescent="0.25">
      <c r="A37" s="710"/>
      <c r="B37" s="710"/>
      <c r="C37" s="710"/>
      <c r="D37" s="710"/>
      <c r="E37" s="710"/>
      <c r="F37" s="631"/>
      <c r="G37" s="715" t="s">
        <v>4148</v>
      </c>
      <c r="H37" s="715"/>
      <c r="I37" s="710"/>
      <c r="J37" s="710"/>
    </row>
    <row r="38" spans="1:10" ht="25.5" customHeight="1" x14ac:dyDescent="0.25">
      <c r="A38" s="710"/>
      <c r="B38" s="710"/>
      <c r="C38" s="250" t="s">
        <v>3949</v>
      </c>
      <c r="D38" s="91" t="s">
        <v>3950</v>
      </c>
      <c r="E38" s="251" t="s">
        <v>16</v>
      </c>
      <c r="F38" s="631" t="s">
        <v>4149</v>
      </c>
      <c r="G38" s="632" t="s">
        <v>4150</v>
      </c>
      <c r="H38" s="633"/>
      <c r="I38" s="697" t="s">
        <v>16</v>
      </c>
      <c r="J38" s="710"/>
    </row>
    <row r="39" spans="1:10" ht="25.5" customHeight="1" x14ac:dyDescent="0.25">
      <c r="A39" s="742"/>
      <c r="B39" s="710"/>
      <c r="C39" s="250" t="s">
        <v>3951</v>
      </c>
      <c r="D39" s="105" t="s">
        <v>3952</v>
      </c>
      <c r="E39" s="105"/>
      <c r="F39" s="631" t="s">
        <v>4151</v>
      </c>
      <c r="G39" s="632" t="s">
        <v>4152</v>
      </c>
      <c r="H39" s="633"/>
      <c r="I39" s="697" t="s">
        <v>16</v>
      </c>
      <c r="J39" s="742"/>
    </row>
    <row r="40" spans="1:10" ht="25.5" customHeight="1" x14ac:dyDescent="0.25">
      <c r="A40" s="742"/>
      <c r="B40" s="710"/>
      <c r="C40" s="250" t="s">
        <v>3953</v>
      </c>
      <c r="D40" s="105" t="s">
        <v>4408</v>
      </c>
      <c r="E40" s="105"/>
      <c r="F40" s="631" t="s">
        <v>4153</v>
      </c>
      <c r="G40" s="632" t="s">
        <v>4154</v>
      </c>
      <c r="H40" s="633"/>
      <c r="I40" s="697"/>
      <c r="J40" s="742"/>
    </row>
    <row r="41" spans="1:10" ht="25.5" customHeight="1" x14ac:dyDescent="0.25">
      <c r="A41" s="710"/>
      <c r="B41" s="710"/>
      <c r="C41" s="1225" t="s">
        <v>3954</v>
      </c>
      <c r="D41" s="1226"/>
      <c r="E41" s="1226"/>
      <c r="F41" s="1226"/>
      <c r="G41" s="1226"/>
      <c r="H41" s="1226"/>
      <c r="I41" s="1227"/>
      <c r="J41" s="710"/>
    </row>
    <row r="42" spans="1:10" ht="25.5" customHeight="1" x14ac:dyDescent="0.25">
      <c r="A42" s="710"/>
      <c r="B42" s="710"/>
      <c r="C42" s="1222" t="s">
        <v>3955</v>
      </c>
      <c r="D42" s="1223"/>
      <c r="E42" s="1223"/>
      <c r="F42" s="1223"/>
      <c r="G42" s="1223"/>
      <c r="H42" s="1223"/>
      <c r="I42" s="1224"/>
      <c r="J42" s="710"/>
    </row>
    <row r="43" spans="1:10" ht="128.25" customHeight="1" x14ac:dyDescent="0.25">
      <c r="A43" s="710"/>
      <c r="B43" s="710"/>
      <c r="C43" s="250" t="s">
        <v>1633</v>
      </c>
      <c r="D43" s="91" t="s">
        <v>3956</v>
      </c>
      <c r="E43" s="251" t="s">
        <v>16</v>
      </c>
      <c r="F43" s="631" t="s">
        <v>4155</v>
      </c>
      <c r="G43" s="632" t="s">
        <v>4156</v>
      </c>
      <c r="H43" s="634" t="s">
        <v>4157</v>
      </c>
      <c r="I43" s="697" t="s">
        <v>16</v>
      </c>
      <c r="J43" s="710"/>
    </row>
    <row r="44" spans="1:10" ht="25.5" customHeight="1" x14ac:dyDescent="0.25">
      <c r="A44" s="710"/>
      <c r="B44" s="710"/>
      <c r="C44" s="250" t="s">
        <v>3957</v>
      </c>
      <c r="D44" s="91" t="s">
        <v>3958</v>
      </c>
      <c r="E44" s="251" t="s">
        <v>16</v>
      </c>
      <c r="F44" s="631" t="s">
        <v>4158</v>
      </c>
      <c r="G44" s="632" t="s">
        <v>4159</v>
      </c>
      <c r="H44" s="633"/>
      <c r="I44" s="697" t="s">
        <v>16</v>
      </c>
      <c r="J44" s="710"/>
    </row>
    <row r="45" spans="1:10" ht="25.5" customHeight="1" x14ac:dyDescent="0.25">
      <c r="A45" s="710"/>
      <c r="B45" s="710"/>
      <c r="C45" s="250" t="s">
        <v>3959</v>
      </c>
      <c r="D45" s="91" t="s">
        <v>3960</v>
      </c>
      <c r="E45" s="251" t="s">
        <v>16</v>
      </c>
      <c r="F45" s="631" t="s">
        <v>4160</v>
      </c>
      <c r="G45" s="632" t="s">
        <v>4161</v>
      </c>
      <c r="H45" s="633"/>
      <c r="I45" s="697" t="s">
        <v>16</v>
      </c>
      <c r="J45" s="710"/>
    </row>
    <row r="46" spans="1:10" ht="25.5" customHeight="1" x14ac:dyDescent="0.25">
      <c r="A46" s="710"/>
      <c r="B46" s="710"/>
      <c r="C46" s="250" t="s">
        <v>3961</v>
      </c>
      <c r="D46" s="91" t="s">
        <v>3962</v>
      </c>
      <c r="E46" s="91" t="str">
        <f>IFERROR(E45-E44,"")</f>
        <v/>
      </c>
      <c r="F46" s="631" t="s">
        <v>4162</v>
      </c>
      <c r="G46" s="632" t="s">
        <v>4163</v>
      </c>
      <c r="H46" s="633"/>
      <c r="I46" s="697" t="s">
        <v>16</v>
      </c>
      <c r="J46" s="710"/>
    </row>
    <row r="47" spans="1:10" ht="25.5" customHeight="1" x14ac:dyDescent="0.25">
      <c r="A47" s="710"/>
      <c r="B47" s="710"/>
      <c r="C47" s="250" t="s">
        <v>3963</v>
      </c>
      <c r="D47" s="91" t="s">
        <v>3964</v>
      </c>
      <c r="E47" s="91" t="str">
        <f>IFERROR(E46/E45,"")</f>
        <v/>
      </c>
      <c r="F47" s="633"/>
      <c r="G47" s="632" t="s">
        <v>4164</v>
      </c>
      <c r="H47" s="633"/>
      <c r="I47" s="697" t="s">
        <v>16</v>
      </c>
      <c r="J47" s="710"/>
    </row>
    <row r="48" spans="1:10" ht="35.25" customHeight="1" x14ac:dyDescent="0.25">
      <c r="A48" s="710"/>
      <c r="B48" s="710"/>
      <c r="C48" s="250" t="s">
        <v>3965</v>
      </c>
      <c r="D48" s="91" t="s">
        <v>3966</v>
      </c>
      <c r="E48" s="91"/>
      <c r="F48" s="633"/>
      <c r="G48" s="632" t="s">
        <v>4165</v>
      </c>
      <c r="H48" s="633"/>
      <c r="I48" s="697"/>
      <c r="J48" s="710"/>
    </row>
    <row r="49" spans="1:10" ht="25.5" customHeight="1" x14ac:dyDescent="0.25">
      <c r="A49" s="710"/>
      <c r="B49" s="710"/>
      <c r="C49" s="250" t="s">
        <v>4166</v>
      </c>
      <c r="D49" s="91" t="s">
        <v>3968</v>
      </c>
      <c r="E49" s="91"/>
      <c r="F49" s="631" t="s">
        <v>4167</v>
      </c>
      <c r="G49" s="632" t="s">
        <v>4168</v>
      </c>
      <c r="H49" s="633"/>
      <c r="I49" s="697" t="s">
        <v>16</v>
      </c>
      <c r="J49" s="710"/>
    </row>
    <row r="50" spans="1:10" ht="25.5" customHeight="1" x14ac:dyDescent="0.25">
      <c r="A50" s="710"/>
      <c r="B50" s="710"/>
      <c r="C50" s="250" t="s">
        <v>3969</v>
      </c>
      <c r="D50" s="91" t="s">
        <v>3970</v>
      </c>
      <c r="E50" s="91" t="str">
        <f>IFERROR(E44+E49,"")</f>
        <v/>
      </c>
      <c r="F50" s="631" t="s">
        <v>4169</v>
      </c>
      <c r="G50" s="632" t="s">
        <v>4170</v>
      </c>
      <c r="H50" s="633"/>
      <c r="I50" s="697" t="s">
        <v>16</v>
      </c>
      <c r="J50" s="710"/>
    </row>
    <row r="51" spans="1:10" ht="25.5" customHeight="1" x14ac:dyDescent="0.25">
      <c r="A51" s="710"/>
      <c r="B51" s="710"/>
      <c r="C51" s="250" t="s">
        <v>3971</v>
      </c>
      <c r="D51" s="91" t="s">
        <v>3972</v>
      </c>
      <c r="E51" s="91" t="str">
        <f>IFERROR(E38+E50,"")</f>
        <v/>
      </c>
      <c r="F51" s="631" t="s">
        <v>4171</v>
      </c>
      <c r="G51" s="632" t="s">
        <v>4172</v>
      </c>
      <c r="H51" s="633"/>
      <c r="I51" s="697" t="s">
        <v>16</v>
      </c>
      <c r="J51" s="710"/>
    </row>
    <row r="52" spans="1:10" ht="24.75" hidden="1" customHeight="1" x14ac:dyDescent="0.25">
      <c r="A52" s="710"/>
      <c r="B52" s="710"/>
      <c r="C52" s="710"/>
      <c r="D52" s="710"/>
      <c r="E52" s="710"/>
      <c r="F52" s="715" t="s">
        <v>4173</v>
      </c>
      <c r="G52" s="715" t="s">
        <v>4174</v>
      </c>
      <c r="H52" s="634" t="s">
        <v>4175</v>
      </c>
      <c r="I52" s="710"/>
      <c r="J52" s="710"/>
    </row>
    <row r="53" spans="1:10" ht="34.5" hidden="1" customHeight="1" x14ac:dyDescent="0.25">
      <c r="A53" s="710"/>
      <c r="B53" s="710"/>
      <c r="C53" s="710"/>
      <c r="D53" s="710"/>
      <c r="E53" s="710"/>
      <c r="F53" s="715" t="s">
        <v>4176</v>
      </c>
      <c r="G53" s="715"/>
      <c r="H53" s="634" t="s">
        <v>4177</v>
      </c>
      <c r="I53" s="710"/>
      <c r="J53" s="710"/>
    </row>
    <row r="54" spans="1:10" ht="36" hidden="1" customHeight="1" x14ac:dyDescent="0.25">
      <c r="A54" s="710"/>
      <c r="B54" s="710"/>
      <c r="C54" s="710"/>
      <c r="D54" s="710"/>
      <c r="E54" s="710"/>
      <c r="F54" s="715" t="s">
        <v>4178</v>
      </c>
      <c r="G54" s="715" t="s">
        <v>4179</v>
      </c>
      <c r="H54" s="634"/>
      <c r="I54" s="710"/>
      <c r="J54" s="710"/>
    </row>
    <row r="55" spans="1:10" ht="36" customHeight="1" x14ac:dyDescent="0.25">
      <c r="A55" s="710"/>
      <c r="B55" s="710"/>
      <c r="C55" s="250" t="s">
        <v>3979</v>
      </c>
      <c r="D55" s="91" t="s">
        <v>3980</v>
      </c>
      <c r="E55" s="91"/>
      <c r="F55" s="633"/>
      <c r="G55" s="632" t="s">
        <v>4180</v>
      </c>
      <c r="H55" s="634" t="s">
        <v>4181</v>
      </c>
      <c r="I55" s="697"/>
      <c r="J55" s="710"/>
    </row>
    <row r="56" spans="1:10" ht="36" customHeight="1" x14ac:dyDescent="0.25">
      <c r="A56" s="710"/>
      <c r="B56" s="710"/>
      <c r="C56" s="250" t="s">
        <v>3981</v>
      </c>
      <c r="D56" s="91" t="s">
        <v>3982</v>
      </c>
      <c r="E56" s="91" t="str">
        <f>IFERROR(E46/#REF!,"")</f>
        <v/>
      </c>
      <c r="F56" s="633"/>
      <c r="G56" s="632" t="s">
        <v>4182</v>
      </c>
      <c r="H56" s="634" t="s">
        <v>4183</v>
      </c>
      <c r="I56" s="697" t="s">
        <v>16</v>
      </c>
      <c r="J56" s="710"/>
    </row>
    <row r="57" spans="1:10" ht="36" customHeight="1" x14ac:dyDescent="0.25">
      <c r="A57" s="710"/>
      <c r="B57" s="710"/>
      <c r="C57" s="250" t="s">
        <v>3983</v>
      </c>
      <c r="D57" s="91" t="s">
        <v>3984</v>
      </c>
      <c r="E57" s="91" t="str">
        <f>IFERROR(E54/#REF!,"")</f>
        <v/>
      </c>
      <c r="F57" s="633"/>
      <c r="G57" s="632" t="s">
        <v>4184</v>
      </c>
      <c r="H57" s="634" t="s">
        <v>4185</v>
      </c>
      <c r="I57" s="697" t="s">
        <v>16</v>
      </c>
      <c r="J57" s="710"/>
    </row>
    <row r="58" spans="1:10" ht="25.5" customHeight="1" x14ac:dyDescent="0.25">
      <c r="A58" s="710"/>
      <c r="B58" s="710"/>
      <c r="C58" s="1216" t="s">
        <v>3346</v>
      </c>
      <c r="D58" s="1217"/>
      <c r="E58" s="1217"/>
      <c r="F58" s="1217"/>
      <c r="G58" s="1217"/>
      <c r="H58" s="1217"/>
      <c r="I58" s="1218"/>
      <c r="J58" s="710"/>
    </row>
    <row r="59" spans="1:10" ht="113.25" customHeight="1" x14ac:dyDescent="0.25">
      <c r="A59" s="710"/>
      <c r="B59" s="710"/>
      <c r="C59" s="250" t="s">
        <v>1633</v>
      </c>
      <c r="D59" s="91" t="s">
        <v>3985</v>
      </c>
      <c r="E59" s="251"/>
      <c r="F59" s="631" t="s">
        <v>4186</v>
      </c>
      <c r="G59" s="632" t="s">
        <v>4187</v>
      </c>
      <c r="H59" s="634" t="s">
        <v>4188</v>
      </c>
      <c r="I59" s="697" t="s">
        <v>16</v>
      </c>
      <c r="J59" s="710"/>
    </row>
    <row r="60" spans="1:10" ht="25.5" customHeight="1" x14ac:dyDescent="0.25">
      <c r="A60" s="710"/>
      <c r="B60" s="710"/>
      <c r="C60" s="250" t="s">
        <v>3986</v>
      </c>
      <c r="D60" s="91" t="s">
        <v>3987</v>
      </c>
      <c r="E60" s="251" t="s">
        <v>16</v>
      </c>
      <c r="F60" s="631" t="s">
        <v>4189</v>
      </c>
      <c r="G60" s="632" t="s">
        <v>4190</v>
      </c>
      <c r="H60" s="633"/>
      <c r="I60" s="697" t="s">
        <v>16</v>
      </c>
      <c r="J60" s="710"/>
    </row>
    <row r="61" spans="1:10" ht="25.5" customHeight="1" x14ac:dyDescent="0.25">
      <c r="A61" s="742"/>
      <c r="B61" s="710"/>
      <c r="C61" s="250" t="s">
        <v>3988</v>
      </c>
      <c r="D61" s="91" t="s">
        <v>3989</v>
      </c>
      <c r="E61" s="105"/>
      <c r="F61" s="631" t="s">
        <v>4191</v>
      </c>
      <c r="G61" s="632" t="s">
        <v>4192</v>
      </c>
      <c r="H61" s="633"/>
      <c r="I61" s="697" t="s">
        <v>16</v>
      </c>
      <c r="J61" s="742"/>
    </row>
    <row r="62" spans="1:10" ht="25.5" customHeight="1" x14ac:dyDescent="0.25">
      <c r="A62" s="710"/>
      <c r="B62" s="710"/>
      <c r="C62" s="250" t="s">
        <v>3961</v>
      </c>
      <c r="D62" s="91" t="s">
        <v>3990</v>
      </c>
      <c r="E62" s="91" t="str">
        <f>IFERROR(E61-E60,"")</f>
        <v/>
      </c>
      <c r="F62" s="631" t="s">
        <v>4193</v>
      </c>
      <c r="G62" s="632" t="s">
        <v>4194</v>
      </c>
      <c r="H62" s="633"/>
      <c r="I62" s="697" t="s">
        <v>16</v>
      </c>
      <c r="J62" s="710"/>
    </row>
    <row r="63" spans="1:10" ht="85.5" customHeight="1" x14ac:dyDescent="0.25">
      <c r="A63" s="710"/>
      <c r="B63" s="710"/>
      <c r="C63" s="250" t="s">
        <v>3963</v>
      </c>
      <c r="D63" s="91" t="s">
        <v>3991</v>
      </c>
      <c r="E63" s="91" t="str">
        <f>IFERROR(E62/E61,"")</f>
        <v/>
      </c>
      <c r="F63" s="633"/>
      <c r="G63" s="632" t="s">
        <v>4195</v>
      </c>
      <c r="H63" s="634" t="s">
        <v>4196</v>
      </c>
      <c r="I63" s="697" t="s">
        <v>16</v>
      </c>
      <c r="J63" s="710"/>
    </row>
    <row r="64" spans="1:10" ht="35.25" customHeight="1" x14ac:dyDescent="0.25">
      <c r="A64" s="710"/>
      <c r="B64" s="710"/>
      <c r="C64" s="250" t="s">
        <v>3965</v>
      </c>
      <c r="D64" s="91" t="s">
        <v>3992</v>
      </c>
      <c r="E64" s="91"/>
      <c r="F64" s="633"/>
      <c r="G64" s="632" t="s">
        <v>4197</v>
      </c>
      <c r="H64" s="633"/>
      <c r="I64" s="697"/>
      <c r="J64" s="710"/>
    </row>
    <row r="65" spans="3:9" ht="25.5" customHeight="1" x14ac:dyDescent="0.25">
      <c r="C65" s="250" t="s">
        <v>3993</v>
      </c>
      <c r="D65" s="91" t="s">
        <v>3994</v>
      </c>
      <c r="E65" s="91" t="str">
        <f>IFERROR(E60+E38,"")</f>
        <v/>
      </c>
      <c r="F65" s="631" t="s">
        <v>4198</v>
      </c>
      <c r="G65" s="632" t="s">
        <v>4199</v>
      </c>
      <c r="H65" s="633"/>
      <c r="I65" s="697" t="s">
        <v>16</v>
      </c>
    </row>
    <row r="66" spans="3:9" s="612" customFormat="1" ht="30.75" hidden="1" customHeight="1" x14ac:dyDescent="0.25">
      <c r="F66" s="635" t="s">
        <v>4200</v>
      </c>
      <c r="G66" s="635" t="s">
        <v>4201</v>
      </c>
      <c r="H66" s="635" t="s">
        <v>4202</v>
      </c>
    </row>
    <row r="67" spans="3:9" s="612" customFormat="1" ht="30.75" hidden="1" customHeight="1" x14ac:dyDescent="0.25">
      <c r="F67" s="635" t="s">
        <v>4203</v>
      </c>
      <c r="G67" s="635" t="s">
        <v>4204</v>
      </c>
      <c r="H67" s="635" t="s">
        <v>4205</v>
      </c>
    </row>
    <row r="68" spans="3:9" s="612" customFormat="1" ht="30.75" hidden="1" customHeight="1" x14ac:dyDescent="0.25">
      <c r="F68" s="635" t="s">
        <v>4206</v>
      </c>
      <c r="G68" s="635" t="s">
        <v>4207</v>
      </c>
      <c r="H68" s="635"/>
    </row>
    <row r="69" spans="3:9" ht="30.75" customHeight="1" x14ac:dyDescent="0.25">
      <c r="C69" s="250" t="s">
        <v>3979</v>
      </c>
      <c r="D69" s="91" t="s">
        <v>4000</v>
      </c>
      <c r="E69" s="91"/>
      <c r="F69" s="633"/>
      <c r="G69" s="632" t="s">
        <v>4208</v>
      </c>
      <c r="H69" s="634" t="s">
        <v>4209</v>
      </c>
      <c r="I69" s="697"/>
    </row>
    <row r="70" spans="3:9" ht="30.75" customHeight="1" x14ac:dyDescent="0.25">
      <c r="C70" s="250" t="s">
        <v>4001</v>
      </c>
      <c r="D70" s="91" t="s">
        <v>4002</v>
      </c>
      <c r="E70" s="91" t="str">
        <f>IFERROR(E60/#REF!,"")</f>
        <v/>
      </c>
      <c r="F70" s="633"/>
      <c r="G70" s="632" t="s">
        <v>4210</v>
      </c>
      <c r="H70" s="634" t="s">
        <v>4211</v>
      </c>
      <c r="I70" s="697" t="s">
        <v>16</v>
      </c>
    </row>
    <row r="71" spans="3:9" ht="25.5" customHeight="1" x14ac:dyDescent="0.25">
      <c r="C71" s="1216" t="s">
        <v>4003</v>
      </c>
      <c r="D71" s="1217"/>
      <c r="E71" s="1217"/>
      <c r="F71" s="1217"/>
      <c r="G71" s="1217"/>
      <c r="H71" s="1217"/>
      <c r="I71" s="1218"/>
    </row>
    <row r="72" spans="3:9" ht="25.5" customHeight="1" x14ac:dyDescent="0.25">
      <c r="C72" s="250" t="s">
        <v>4004</v>
      </c>
      <c r="D72" s="91" t="s">
        <v>4005</v>
      </c>
      <c r="E72" s="91" t="str">
        <f>IFERROR(#REF!/#REF!,"")</f>
        <v/>
      </c>
      <c r="F72" s="633"/>
      <c r="G72" s="632" t="s">
        <v>4212</v>
      </c>
      <c r="H72" s="633"/>
      <c r="I72" s="697" t="s">
        <v>16</v>
      </c>
    </row>
    <row r="73" spans="3:9" ht="25.5" customHeight="1" x14ac:dyDescent="0.25">
      <c r="C73" s="1216" t="s">
        <v>3350</v>
      </c>
      <c r="D73" s="1217"/>
      <c r="E73" s="1217"/>
      <c r="F73" s="1217"/>
      <c r="G73" s="1217"/>
      <c r="H73" s="1217"/>
      <c r="I73" s="1218"/>
    </row>
    <row r="74" spans="3:9" ht="113.25" customHeight="1" x14ac:dyDescent="0.25">
      <c r="C74" s="611" t="s">
        <v>4213</v>
      </c>
      <c r="D74" s="91" t="s">
        <v>3897</v>
      </c>
      <c r="E74" s="253" t="s">
        <v>16</v>
      </c>
      <c r="F74" s="631" t="s">
        <v>4214</v>
      </c>
      <c r="G74" s="632" t="s">
        <v>4215</v>
      </c>
      <c r="H74" s="634" t="s">
        <v>4216</v>
      </c>
      <c r="I74" s="697" t="s">
        <v>16</v>
      </c>
    </row>
    <row r="75" spans="3:9" ht="25.5" customHeight="1" x14ac:dyDescent="0.25">
      <c r="C75" s="250" t="s">
        <v>3986</v>
      </c>
      <c r="D75" s="91" t="s">
        <v>4007</v>
      </c>
      <c r="E75" s="253" t="s">
        <v>16</v>
      </c>
      <c r="F75" s="631" t="s">
        <v>4217</v>
      </c>
      <c r="G75" s="632" t="s">
        <v>4218</v>
      </c>
      <c r="H75" s="633"/>
      <c r="I75" s="697" t="s">
        <v>16</v>
      </c>
    </row>
    <row r="76" spans="3:9" ht="25.5" customHeight="1" x14ac:dyDescent="0.25">
      <c r="C76" s="250" t="s">
        <v>4008</v>
      </c>
      <c r="D76" s="91" t="s">
        <v>4009</v>
      </c>
      <c r="E76" s="253"/>
      <c r="F76" s="631" t="s">
        <v>4219</v>
      </c>
      <c r="G76" s="632" t="s">
        <v>4220</v>
      </c>
      <c r="H76" s="633"/>
      <c r="I76" s="697"/>
    </row>
    <row r="77" spans="3:9" ht="36" customHeight="1" x14ac:dyDescent="0.25">
      <c r="C77" s="250" t="s">
        <v>4010</v>
      </c>
      <c r="D77" s="91" t="s">
        <v>4011</v>
      </c>
      <c r="E77" s="253"/>
      <c r="F77" s="631" t="s">
        <v>4221</v>
      </c>
      <c r="G77" s="632" t="s">
        <v>4222</v>
      </c>
      <c r="H77" s="634" t="s">
        <v>4223</v>
      </c>
      <c r="I77" s="697"/>
    </row>
    <row r="78" spans="3:9" ht="25.5" hidden="1" customHeight="1" x14ac:dyDescent="0.25">
      <c r="C78" s="710"/>
      <c r="D78" s="710"/>
      <c r="E78" s="710"/>
      <c r="F78" s="631" t="s">
        <v>4224</v>
      </c>
      <c r="G78" s="632" t="s">
        <v>4225</v>
      </c>
      <c r="H78" s="634" t="s">
        <v>4226</v>
      </c>
      <c r="I78" s="710"/>
    </row>
    <row r="79" spans="3:9" ht="25.5" hidden="1" customHeight="1" x14ac:dyDescent="0.25">
      <c r="C79" s="710"/>
      <c r="D79" s="710"/>
      <c r="E79" s="710"/>
      <c r="F79" s="631" t="s">
        <v>4227</v>
      </c>
      <c r="G79" s="632" t="s">
        <v>4228</v>
      </c>
      <c r="H79" s="634" t="s">
        <v>4229</v>
      </c>
      <c r="I79" s="710"/>
    </row>
    <row r="80" spans="3:9" ht="25.5" hidden="1" customHeight="1" x14ac:dyDescent="0.25">
      <c r="C80" s="710"/>
      <c r="D80" s="710"/>
      <c r="E80" s="710"/>
      <c r="F80" s="631" t="s">
        <v>4230</v>
      </c>
      <c r="G80" s="632" t="s">
        <v>4231</v>
      </c>
      <c r="H80" s="634"/>
      <c r="I80" s="710"/>
    </row>
    <row r="81" spans="3:9" ht="38.25" customHeight="1" x14ac:dyDescent="0.25">
      <c r="C81" s="611" t="s">
        <v>4018</v>
      </c>
      <c r="D81" s="91" t="s">
        <v>4019</v>
      </c>
      <c r="E81" s="253"/>
      <c r="F81" s="633"/>
      <c r="G81" s="632" t="s">
        <v>4232</v>
      </c>
      <c r="H81" s="634" t="s">
        <v>4233</v>
      </c>
      <c r="I81" s="697"/>
    </row>
    <row r="82" spans="3:9" ht="38.25" customHeight="1" x14ac:dyDescent="0.25">
      <c r="C82" s="611" t="s">
        <v>4020</v>
      </c>
      <c r="D82" s="91" t="s">
        <v>4021</v>
      </c>
      <c r="E82" s="253"/>
      <c r="F82" s="633"/>
      <c r="G82" s="632" t="s">
        <v>4234</v>
      </c>
      <c r="H82" s="634" t="s">
        <v>4235</v>
      </c>
      <c r="I82" s="697"/>
    </row>
    <row r="83" spans="3:9" ht="38.25" customHeight="1" x14ac:dyDescent="0.25">
      <c r="C83" s="611" t="s">
        <v>4022</v>
      </c>
      <c r="D83" s="91" t="s">
        <v>4023</v>
      </c>
      <c r="E83" s="253"/>
      <c r="F83" s="633"/>
      <c r="G83" s="632" t="s">
        <v>4236</v>
      </c>
      <c r="H83" s="634" t="s">
        <v>4237</v>
      </c>
      <c r="I83" s="697"/>
    </row>
    <row r="84" spans="3:9" ht="38.25" customHeight="1" x14ac:dyDescent="0.25">
      <c r="C84" s="611" t="s">
        <v>4024</v>
      </c>
      <c r="D84" s="91" t="s">
        <v>4025</v>
      </c>
      <c r="E84" s="253"/>
      <c r="F84" s="633"/>
      <c r="G84" s="632" t="s">
        <v>4238</v>
      </c>
      <c r="H84" s="634" t="s">
        <v>4239</v>
      </c>
      <c r="I84" s="697"/>
    </row>
    <row r="85" spans="3:9" ht="25.5" customHeight="1" x14ac:dyDescent="0.25">
      <c r="C85" s="1216" t="s">
        <v>3353</v>
      </c>
      <c r="D85" s="1217"/>
      <c r="E85" s="1217"/>
      <c r="F85" s="1217"/>
      <c r="G85" s="1217"/>
      <c r="H85" s="1217"/>
      <c r="I85" s="1217"/>
    </row>
    <row r="86" spans="3:9" ht="118.5" customHeight="1" x14ac:dyDescent="0.25">
      <c r="C86" s="611" t="s">
        <v>4213</v>
      </c>
      <c r="D86" s="91" t="s">
        <v>3902</v>
      </c>
      <c r="E86" s="253" t="s">
        <v>16</v>
      </c>
      <c r="F86" s="636" t="s">
        <v>4240</v>
      </c>
      <c r="G86" s="632" t="s">
        <v>4241</v>
      </c>
      <c r="H86" s="634" t="s">
        <v>4242</v>
      </c>
      <c r="I86" s="697" t="s">
        <v>16</v>
      </c>
    </row>
    <row r="87" spans="3:9" ht="25.5" customHeight="1" x14ac:dyDescent="0.25">
      <c r="C87" s="250" t="s">
        <v>3986</v>
      </c>
      <c r="D87" s="91" t="s">
        <v>4026</v>
      </c>
      <c r="E87" s="253" t="s">
        <v>16</v>
      </c>
      <c r="F87" s="636" t="s">
        <v>4243</v>
      </c>
      <c r="G87" s="632" t="s">
        <v>4244</v>
      </c>
      <c r="H87" s="633"/>
      <c r="I87" s="697" t="s">
        <v>16</v>
      </c>
    </row>
    <row r="88" spans="3:9" ht="25.5" customHeight="1" x14ac:dyDescent="0.25">
      <c r="C88" s="250" t="s">
        <v>4008</v>
      </c>
      <c r="D88" s="91" t="s">
        <v>4027</v>
      </c>
      <c r="E88" s="253"/>
      <c r="F88" s="636" t="s">
        <v>4245</v>
      </c>
      <c r="G88" s="632" t="s">
        <v>4246</v>
      </c>
      <c r="H88" s="633"/>
      <c r="I88" s="697"/>
    </row>
    <row r="89" spans="3:9" ht="25.5" customHeight="1" x14ac:dyDescent="0.25">
      <c r="C89" s="250" t="s">
        <v>4028</v>
      </c>
      <c r="D89" s="91" t="s">
        <v>4029</v>
      </c>
      <c r="E89" s="254" t="str">
        <f>IFERROR(E86+E38,"")</f>
        <v/>
      </c>
      <c r="F89" s="636" t="s">
        <v>4247</v>
      </c>
      <c r="G89" s="632" t="s">
        <v>4248</v>
      </c>
      <c r="H89" s="633"/>
      <c r="I89" s="697" t="s">
        <v>16</v>
      </c>
    </row>
    <row r="90" spans="3:9" ht="25.5" customHeight="1" x14ac:dyDescent="0.25">
      <c r="C90" s="250" t="s">
        <v>4030</v>
      </c>
      <c r="D90" s="91" t="s">
        <v>4031</v>
      </c>
      <c r="E90" s="254"/>
      <c r="F90" s="636" t="s">
        <v>4249</v>
      </c>
      <c r="G90" s="632" t="s">
        <v>4250</v>
      </c>
      <c r="H90" s="633"/>
      <c r="I90" s="697"/>
    </row>
    <row r="91" spans="3:9" ht="25.5" hidden="1" customHeight="1" x14ac:dyDescent="0.25">
      <c r="C91" s="710"/>
      <c r="D91" s="710"/>
      <c r="E91" s="710"/>
      <c r="F91" s="636" t="s">
        <v>4251</v>
      </c>
      <c r="G91" s="632" t="s">
        <v>4252</v>
      </c>
      <c r="H91" s="634" t="s">
        <v>4253</v>
      </c>
      <c r="I91" s="710"/>
    </row>
    <row r="92" spans="3:9" ht="25.5" hidden="1" customHeight="1" x14ac:dyDescent="0.25">
      <c r="C92" s="710"/>
      <c r="D92" s="710"/>
      <c r="E92" s="710"/>
      <c r="F92" s="636" t="s">
        <v>4254</v>
      </c>
      <c r="G92" s="632" t="s">
        <v>4255</v>
      </c>
      <c r="H92" s="634"/>
      <c r="I92" s="710"/>
    </row>
    <row r="93" spans="3:9" ht="25.5" hidden="1" customHeight="1" x14ac:dyDescent="0.25">
      <c r="C93" s="710"/>
      <c r="D93" s="710"/>
      <c r="E93" s="710"/>
      <c r="F93" s="636" t="s">
        <v>4256</v>
      </c>
      <c r="G93" s="632" t="s">
        <v>4257</v>
      </c>
      <c r="H93" s="634" t="s">
        <v>4258</v>
      </c>
      <c r="I93" s="710"/>
    </row>
    <row r="94" spans="3:9" ht="25.5" hidden="1" customHeight="1" x14ac:dyDescent="0.25">
      <c r="C94" s="710"/>
      <c r="D94" s="710"/>
      <c r="E94" s="710"/>
      <c r="F94" s="636" t="s">
        <v>4259</v>
      </c>
      <c r="G94" s="632" t="s">
        <v>4260</v>
      </c>
      <c r="H94" s="634"/>
      <c r="I94" s="710"/>
    </row>
    <row r="95" spans="3:9" ht="25.5" customHeight="1" x14ac:dyDescent="0.25">
      <c r="C95" s="611" t="s">
        <v>4040</v>
      </c>
      <c r="D95" s="91" t="s">
        <v>4041</v>
      </c>
      <c r="E95" s="253" t="str">
        <f>IFERROR(E91/#REF!,"")</f>
        <v/>
      </c>
      <c r="F95" s="633"/>
      <c r="G95" s="632" t="s">
        <v>4261</v>
      </c>
      <c r="H95" s="634" t="s">
        <v>4262</v>
      </c>
      <c r="I95" s="697" t="s">
        <v>16</v>
      </c>
    </row>
    <row r="96" spans="3:9" ht="25.5" customHeight="1" x14ac:dyDescent="0.25">
      <c r="C96" s="611" t="s">
        <v>4042</v>
      </c>
      <c r="D96" s="91" t="s">
        <v>4043</v>
      </c>
      <c r="E96" s="253" t="str">
        <f>IFERROR(E92/#REF!,"")</f>
        <v/>
      </c>
      <c r="F96" s="633"/>
      <c r="G96" s="632" t="s">
        <v>4263</v>
      </c>
      <c r="H96" s="634" t="s">
        <v>4264</v>
      </c>
      <c r="I96" s="697" t="s">
        <v>16</v>
      </c>
    </row>
    <row r="97" spans="3:9" ht="25.5" customHeight="1" x14ac:dyDescent="0.25">
      <c r="C97" s="611" t="s">
        <v>4022</v>
      </c>
      <c r="D97" s="91" t="s">
        <v>4044</v>
      </c>
      <c r="E97" s="253"/>
      <c r="F97" s="633"/>
      <c r="G97" s="632" t="s">
        <v>4265</v>
      </c>
      <c r="H97" s="634" t="s">
        <v>4266</v>
      </c>
      <c r="I97" s="697"/>
    </row>
    <row r="98" spans="3:9" ht="32.25" customHeight="1" x14ac:dyDescent="0.25">
      <c r="C98" s="611" t="s">
        <v>4045</v>
      </c>
      <c r="D98" s="91" t="s">
        <v>4046</v>
      </c>
      <c r="E98" s="253"/>
      <c r="F98" s="633"/>
      <c r="G98" s="632" t="s">
        <v>4267</v>
      </c>
      <c r="H98" s="634" t="s">
        <v>4268</v>
      </c>
      <c r="I98" s="697"/>
    </row>
    <row r="99" spans="3:9" ht="25.5" customHeight="1" x14ac:dyDescent="0.25">
      <c r="C99" s="1216" t="s">
        <v>4047</v>
      </c>
      <c r="D99" s="1217"/>
      <c r="E99" s="1217"/>
      <c r="F99" s="1217"/>
      <c r="G99" s="1217"/>
      <c r="H99" s="1217"/>
      <c r="I99" s="1218"/>
    </row>
    <row r="100" spans="3:9" ht="25.5" customHeight="1" x14ac:dyDescent="0.25">
      <c r="C100" s="250" t="s">
        <v>3986</v>
      </c>
      <c r="D100" s="91" t="s">
        <v>4048</v>
      </c>
      <c r="E100" s="251" t="s">
        <v>16</v>
      </c>
      <c r="F100" s="631" t="s">
        <v>4269</v>
      </c>
      <c r="G100" s="632" t="s">
        <v>4270</v>
      </c>
      <c r="H100" s="633"/>
      <c r="I100" s="697" t="s">
        <v>16</v>
      </c>
    </row>
    <row r="101" spans="3:9" ht="25.5" customHeight="1" x14ac:dyDescent="0.25">
      <c r="C101" s="250" t="s">
        <v>4008</v>
      </c>
      <c r="D101" s="91" t="s">
        <v>4049</v>
      </c>
      <c r="E101" s="251"/>
      <c r="F101" s="631" t="s">
        <v>4271</v>
      </c>
      <c r="G101" s="632" t="s">
        <v>4272</v>
      </c>
      <c r="H101" s="633"/>
      <c r="I101" s="697"/>
    </row>
    <row r="102" spans="3:9" ht="25.5" customHeight="1" x14ac:dyDescent="0.25">
      <c r="C102" s="250" t="s">
        <v>4022</v>
      </c>
      <c r="D102" s="91" t="s">
        <v>4050</v>
      </c>
      <c r="E102" s="251"/>
      <c r="F102" s="633"/>
      <c r="G102" s="632" t="s">
        <v>4273</v>
      </c>
      <c r="H102" s="634" t="s">
        <v>4274</v>
      </c>
      <c r="I102" s="697"/>
    </row>
    <row r="103" spans="3:9" ht="35.25" customHeight="1" x14ac:dyDescent="0.25">
      <c r="C103" s="250" t="s">
        <v>4051</v>
      </c>
      <c r="D103" s="91" t="s">
        <v>4052</v>
      </c>
      <c r="E103" s="251" t="str">
        <f>IFERROR(E100/E39,"")</f>
        <v/>
      </c>
      <c r="F103" s="633"/>
      <c r="G103" s="632" t="s">
        <v>4275</v>
      </c>
      <c r="H103" s="634" t="s">
        <v>4276</v>
      </c>
      <c r="I103" s="697" t="s">
        <v>16</v>
      </c>
    </row>
    <row r="104" spans="3:9" ht="25.5" customHeight="1" x14ac:dyDescent="0.25">
      <c r="C104" s="1216" t="s">
        <v>4053</v>
      </c>
      <c r="D104" s="1217"/>
      <c r="E104" s="1217"/>
      <c r="F104" s="1217"/>
      <c r="G104" s="1217"/>
      <c r="H104" s="1217"/>
      <c r="I104" s="1218"/>
    </row>
    <row r="105" spans="3:9" ht="101.25" customHeight="1" x14ac:dyDescent="0.25">
      <c r="C105" s="250" t="s">
        <v>1633</v>
      </c>
      <c r="D105" s="91" t="s">
        <v>4054</v>
      </c>
      <c r="E105" s="251" t="s">
        <v>16</v>
      </c>
      <c r="F105" s="631" t="s">
        <v>4277</v>
      </c>
      <c r="G105" s="632" t="s">
        <v>4278</v>
      </c>
      <c r="H105" s="634" t="s">
        <v>4279</v>
      </c>
      <c r="I105" s="697" t="s">
        <v>16</v>
      </c>
    </row>
    <row r="106" spans="3:9" ht="25.5" customHeight="1" x14ac:dyDescent="0.25">
      <c r="C106" s="250" t="s">
        <v>3986</v>
      </c>
      <c r="D106" s="91" t="s">
        <v>4055</v>
      </c>
      <c r="E106" s="251" t="s">
        <v>16</v>
      </c>
      <c r="F106" s="631" t="s">
        <v>4280</v>
      </c>
      <c r="G106" s="632" t="s">
        <v>4281</v>
      </c>
      <c r="H106" s="633"/>
      <c r="I106" s="697" t="s">
        <v>16</v>
      </c>
    </row>
    <row r="107" spans="3:9" ht="25.5" customHeight="1" x14ac:dyDescent="0.25">
      <c r="C107" s="250" t="s">
        <v>4008</v>
      </c>
      <c r="D107" s="91" t="s">
        <v>4056</v>
      </c>
      <c r="E107" s="251"/>
      <c r="F107" s="631" t="s">
        <v>4282</v>
      </c>
      <c r="G107" s="632" t="s">
        <v>4283</v>
      </c>
      <c r="H107" s="633"/>
      <c r="I107" s="697"/>
    </row>
    <row r="108" spans="3:9" ht="25.5" customHeight="1" x14ac:dyDescent="0.25">
      <c r="C108" s="250" t="s">
        <v>4022</v>
      </c>
      <c r="D108" s="91" t="s">
        <v>4057</v>
      </c>
      <c r="E108" s="251"/>
      <c r="F108" s="633"/>
      <c r="G108" s="632" t="s">
        <v>4284</v>
      </c>
      <c r="H108" s="634" t="s">
        <v>4285</v>
      </c>
      <c r="I108" s="697"/>
    </row>
    <row r="109" spans="3:9" ht="25.5" customHeight="1" x14ac:dyDescent="0.25">
      <c r="C109" s="250" t="s">
        <v>4058</v>
      </c>
      <c r="D109" s="91" t="s">
        <v>4059</v>
      </c>
      <c r="E109" s="91" t="str">
        <f>IFERROR(E105/E40,"")</f>
        <v/>
      </c>
      <c r="F109" s="633"/>
      <c r="G109" s="632" t="s">
        <v>4286</v>
      </c>
      <c r="H109" s="634" t="s">
        <v>4287</v>
      </c>
      <c r="I109" s="697" t="s">
        <v>16</v>
      </c>
    </row>
    <row r="110" spans="3:9" ht="25.5" customHeight="1" x14ac:dyDescent="0.25">
      <c r="C110" s="250" t="s">
        <v>4060</v>
      </c>
      <c r="D110" s="91" t="s">
        <v>4061</v>
      </c>
      <c r="E110" s="91" t="str">
        <f>IFERROR(E106/E40,"")</f>
        <v/>
      </c>
      <c r="F110" s="633"/>
      <c r="G110" s="632" t="s">
        <v>4288</v>
      </c>
      <c r="H110" s="634" t="s">
        <v>4289</v>
      </c>
      <c r="I110" s="697" t="s">
        <v>16</v>
      </c>
    </row>
    <row r="111" spans="3:9" ht="25.5" customHeight="1" x14ac:dyDescent="0.25">
      <c r="C111" s="1216" t="s">
        <v>3361</v>
      </c>
      <c r="D111" s="1217"/>
      <c r="E111" s="1217"/>
      <c r="F111" s="1217"/>
      <c r="G111" s="1217"/>
      <c r="H111" s="1217"/>
      <c r="I111" s="1218"/>
    </row>
    <row r="112" spans="3:9" ht="25.5" customHeight="1" x14ac:dyDescent="0.25">
      <c r="C112" s="250" t="s">
        <v>3986</v>
      </c>
      <c r="D112" s="91" t="s">
        <v>4062</v>
      </c>
      <c r="E112" s="251" t="s">
        <v>16</v>
      </c>
      <c r="F112" s="631" t="s">
        <v>4290</v>
      </c>
      <c r="G112" s="632" t="s">
        <v>4291</v>
      </c>
      <c r="H112" s="633"/>
      <c r="I112" s="697" t="s">
        <v>16</v>
      </c>
    </row>
    <row r="113" spans="3:9" ht="36" hidden="1" customHeight="1" x14ac:dyDescent="0.25">
      <c r="C113" s="710"/>
      <c r="D113" s="710"/>
      <c r="E113" s="710"/>
      <c r="F113" s="631" t="s">
        <v>4292</v>
      </c>
      <c r="G113" s="632" t="s">
        <v>4293</v>
      </c>
      <c r="H113" s="633"/>
      <c r="I113" s="710"/>
    </row>
    <row r="114" spans="3:9" ht="36" customHeight="1" x14ac:dyDescent="0.25">
      <c r="C114" s="250" t="s">
        <v>4008</v>
      </c>
      <c r="D114" s="91" t="s">
        <v>4065</v>
      </c>
      <c r="E114" s="251" t="s">
        <v>16</v>
      </c>
      <c r="F114" s="631" t="s">
        <v>4294</v>
      </c>
      <c r="G114" s="632" t="s">
        <v>4295</v>
      </c>
      <c r="H114" s="633"/>
      <c r="I114" s="697" t="s">
        <v>16</v>
      </c>
    </row>
    <row r="115" spans="3:9" ht="36" customHeight="1" x14ac:dyDescent="0.25">
      <c r="C115" s="250" t="s">
        <v>4022</v>
      </c>
      <c r="D115" s="91" t="s">
        <v>4066</v>
      </c>
      <c r="E115" s="251"/>
      <c r="F115" s="633"/>
      <c r="G115" s="632" t="s">
        <v>4296</v>
      </c>
      <c r="H115" s="634" t="s">
        <v>4297</v>
      </c>
      <c r="I115" s="697"/>
    </row>
    <row r="116" spans="3:9" ht="36" customHeight="1" x14ac:dyDescent="0.25">
      <c r="C116" s="250" t="s">
        <v>4067</v>
      </c>
      <c r="D116" s="91" t="s">
        <v>4068</v>
      </c>
      <c r="E116" s="251"/>
      <c r="F116" s="633"/>
      <c r="G116" s="632" t="s">
        <v>4298</v>
      </c>
      <c r="H116" s="634" t="s">
        <v>4299</v>
      </c>
      <c r="I116" s="697"/>
    </row>
    <row r="117" spans="3:9" ht="25.5" customHeight="1" x14ac:dyDescent="0.25">
      <c r="C117" s="1225" t="s">
        <v>4069</v>
      </c>
      <c r="D117" s="1226"/>
      <c r="E117" s="1226"/>
      <c r="F117" s="1226"/>
      <c r="G117" s="1226"/>
      <c r="H117" s="1226"/>
      <c r="I117" s="1227"/>
    </row>
    <row r="118" spans="3:9" ht="25.5" customHeight="1" x14ac:dyDescent="0.25">
      <c r="C118" s="1222" t="s">
        <v>3363</v>
      </c>
      <c r="D118" s="1223"/>
      <c r="E118" s="1223"/>
      <c r="F118" s="1223"/>
      <c r="G118" s="1223"/>
      <c r="H118" s="1223"/>
      <c r="I118" s="1224"/>
    </row>
    <row r="119" spans="3:9" ht="134.25" customHeight="1" x14ac:dyDescent="0.25">
      <c r="C119" s="250" t="s">
        <v>1633</v>
      </c>
      <c r="D119" s="91" t="s">
        <v>4070</v>
      </c>
      <c r="E119" s="251" t="s">
        <v>16</v>
      </c>
      <c r="F119" s="631" t="s">
        <v>4300</v>
      </c>
      <c r="G119" s="632" t="s">
        <v>4301</v>
      </c>
      <c r="H119" s="634" t="s">
        <v>4413</v>
      </c>
      <c r="I119" s="697" t="s">
        <v>16</v>
      </c>
    </row>
    <row r="120" spans="3:9" ht="25.5" customHeight="1" x14ac:dyDescent="0.25">
      <c r="C120" s="250" t="s">
        <v>4071</v>
      </c>
      <c r="D120" s="91" t="s">
        <v>1646</v>
      </c>
      <c r="E120" s="251" t="s">
        <v>16</v>
      </c>
      <c r="F120" s="631" t="s">
        <v>4302</v>
      </c>
      <c r="G120" s="632" t="s">
        <v>4303</v>
      </c>
      <c r="H120" s="633"/>
      <c r="I120" s="697" t="s">
        <v>16</v>
      </c>
    </row>
    <row r="121" spans="3:9" ht="25.5" customHeight="1" x14ac:dyDescent="0.25">
      <c r="C121" s="611" t="s">
        <v>4166</v>
      </c>
      <c r="D121" s="91" t="s">
        <v>4072</v>
      </c>
      <c r="E121" s="91"/>
      <c r="F121" s="631" t="s">
        <v>4304</v>
      </c>
      <c r="G121" s="632" t="s">
        <v>4305</v>
      </c>
      <c r="H121" s="633"/>
      <c r="I121" s="697" t="s">
        <v>16</v>
      </c>
    </row>
    <row r="122" spans="3:9" ht="25.5" customHeight="1" x14ac:dyDescent="0.25">
      <c r="C122" s="611" t="s">
        <v>4073</v>
      </c>
      <c r="D122" s="91" t="s">
        <v>4074</v>
      </c>
      <c r="E122" s="91" t="str">
        <f>IFERROR(E120+E121,"")</f>
        <v/>
      </c>
      <c r="F122" s="631" t="s">
        <v>4306</v>
      </c>
      <c r="G122" s="632" t="s">
        <v>4307</v>
      </c>
      <c r="H122" s="633"/>
      <c r="I122" s="697" t="s">
        <v>16</v>
      </c>
    </row>
    <row r="123" spans="3:9" ht="25.5" customHeight="1" x14ac:dyDescent="0.25">
      <c r="C123" s="611" t="s">
        <v>4308</v>
      </c>
      <c r="D123" s="91" t="s">
        <v>4076</v>
      </c>
      <c r="E123" s="91" t="str">
        <f>IFERROR(+E119/E43,"")</f>
        <v/>
      </c>
      <c r="F123" s="633"/>
      <c r="G123" s="632" t="s">
        <v>4309</v>
      </c>
      <c r="H123" s="633"/>
      <c r="I123" s="697" t="s">
        <v>16</v>
      </c>
    </row>
    <row r="124" spans="3:9" ht="25.5" customHeight="1" x14ac:dyDescent="0.25">
      <c r="C124" s="250" t="s">
        <v>4077</v>
      </c>
      <c r="D124" s="91" t="s">
        <v>4078</v>
      </c>
      <c r="E124" s="91" t="str">
        <f>IFERROR(E122/E50,"")</f>
        <v/>
      </c>
      <c r="F124" s="633"/>
      <c r="G124" s="632" t="s">
        <v>4310</v>
      </c>
      <c r="H124" s="633"/>
      <c r="I124" s="697" t="s">
        <v>16</v>
      </c>
    </row>
    <row r="125" spans="3:9" ht="80.25" customHeight="1" x14ac:dyDescent="0.25">
      <c r="C125" s="250" t="s">
        <v>4079</v>
      </c>
      <c r="D125" s="91" t="s">
        <v>4080</v>
      </c>
      <c r="E125" s="91" t="str">
        <f>IFERROR(E123/E51,"")</f>
        <v/>
      </c>
      <c r="F125" s="633"/>
      <c r="G125" s="632" t="s">
        <v>4311</v>
      </c>
      <c r="H125" s="634" t="s">
        <v>4312</v>
      </c>
      <c r="I125" s="697" t="s">
        <v>16</v>
      </c>
    </row>
    <row r="126" spans="3:9" ht="25.5" hidden="1" customHeight="1" x14ac:dyDescent="0.25">
      <c r="C126" s="710"/>
      <c r="D126" s="710"/>
      <c r="E126" s="710"/>
      <c r="F126" s="633"/>
      <c r="G126" s="715" t="s">
        <v>4313</v>
      </c>
      <c r="H126" s="715" t="s">
        <v>4314</v>
      </c>
      <c r="I126" s="710"/>
    </row>
    <row r="127" spans="3:9" ht="32.25" hidden="1" customHeight="1" x14ac:dyDescent="0.25">
      <c r="C127" s="710"/>
      <c r="D127" s="710"/>
      <c r="E127" s="710"/>
      <c r="F127" s="633"/>
      <c r="G127" s="715" t="s">
        <v>4315</v>
      </c>
      <c r="H127" s="715" t="s">
        <v>4316</v>
      </c>
      <c r="I127" s="710"/>
    </row>
    <row r="128" spans="3:9" ht="32.25" hidden="1" customHeight="1" x14ac:dyDescent="0.25">
      <c r="C128" s="710"/>
      <c r="D128" s="710"/>
      <c r="E128" s="710"/>
      <c r="F128" s="633"/>
      <c r="G128" s="715" t="s">
        <v>4317</v>
      </c>
      <c r="H128" s="715"/>
      <c r="I128" s="710"/>
    </row>
    <row r="129" spans="3:9" ht="33" customHeight="1" x14ac:dyDescent="0.25">
      <c r="C129" s="250" t="s">
        <v>4087</v>
      </c>
      <c r="D129" s="91" t="s">
        <v>4088</v>
      </c>
      <c r="E129" s="91"/>
      <c r="F129" s="633"/>
      <c r="G129" s="632" t="s">
        <v>4318</v>
      </c>
      <c r="H129" s="634" t="s">
        <v>4319</v>
      </c>
      <c r="I129" s="697"/>
    </row>
    <row r="130" spans="3:9" ht="33" customHeight="1" x14ac:dyDescent="0.25">
      <c r="C130" s="250" t="s">
        <v>4089</v>
      </c>
      <c r="D130" s="91" t="s">
        <v>4409</v>
      </c>
      <c r="E130" s="91" t="str">
        <f>IFERROR(E120/#REF!,"")</f>
        <v/>
      </c>
      <c r="F130" s="633"/>
      <c r="G130" s="632" t="s">
        <v>4320</v>
      </c>
      <c r="H130" s="634" t="s">
        <v>4321</v>
      </c>
      <c r="I130" s="697" t="s">
        <v>16</v>
      </c>
    </row>
    <row r="131" spans="3:9" ht="33" customHeight="1" x14ac:dyDescent="0.25">
      <c r="C131" s="250" t="s">
        <v>4090</v>
      </c>
      <c r="D131" s="91" t="s">
        <v>4410</v>
      </c>
      <c r="E131" s="91" t="str">
        <f>IFERROR(E128/#REF!,"")</f>
        <v/>
      </c>
      <c r="F131" s="633"/>
      <c r="G131" s="632" t="s">
        <v>4322</v>
      </c>
      <c r="H131" s="634" t="s">
        <v>4323</v>
      </c>
      <c r="I131" s="697" t="s">
        <v>16</v>
      </c>
    </row>
    <row r="132" spans="3:9" ht="25.5" hidden="1" customHeight="1" x14ac:dyDescent="0.25">
      <c r="C132" s="710"/>
      <c r="D132" s="710"/>
      <c r="E132" s="710"/>
      <c r="F132" s="715"/>
      <c r="G132" s="715"/>
      <c r="H132" s="715"/>
      <c r="I132" s="710"/>
    </row>
    <row r="133" spans="3:9" ht="25.5" hidden="1" customHeight="1" x14ac:dyDescent="0.25">
      <c r="C133" s="710"/>
      <c r="D133" s="710"/>
      <c r="E133" s="710"/>
      <c r="F133" s="715"/>
      <c r="G133" s="715"/>
      <c r="H133" s="715"/>
      <c r="I133" s="710"/>
    </row>
    <row r="134" spans="3:9" ht="25.5" customHeight="1" x14ac:dyDescent="0.25">
      <c r="C134" s="1216" t="s">
        <v>3350</v>
      </c>
      <c r="D134" s="1217"/>
      <c r="E134" s="1217"/>
      <c r="F134" s="1217"/>
      <c r="G134" s="1217"/>
      <c r="H134" s="1217"/>
      <c r="I134" s="1218"/>
    </row>
    <row r="135" spans="3:9" ht="90" customHeight="1" x14ac:dyDescent="0.25">
      <c r="C135" s="250" t="s">
        <v>4324</v>
      </c>
      <c r="D135" s="91" t="s">
        <v>4357</v>
      </c>
      <c r="E135" s="251" t="s">
        <v>16</v>
      </c>
      <c r="F135" s="631" t="s">
        <v>4325</v>
      </c>
      <c r="G135" s="632" t="s">
        <v>4326</v>
      </c>
      <c r="H135" s="634" t="s">
        <v>4414</v>
      </c>
      <c r="I135" s="697" t="s">
        <v>16</v>
      </c>
    </row>
    <row r="136" spans="3:9" ht="25.5" customHeight="1" x14ac:dyDescent="0.25">
      <c r="C136" s="250" t="s">
        <v>4093</v>
      </c>
      <c r="D136" s="91" t="s">
        <v>4094</v>
      </c>
      <c r="E136" s="251" t="s">
        <v>16</v>
      </c>
      <c r="F136" s="631" t="s">
        <v>4327</v>
      </c>
      <c r="G136" s="632" t="s">
        <v>4328</v>
      </c>
      <c r="H136" s="633"/>
      <c r="I136" s="697" t="s">
        <v>16</v>
      </c>
    </row>
    <row r="137" spans="3:9" ht="25.5" customHeight="1" x14ac:dyDescent="0.25">
      <c r="C137" s="250" t="s">
        <v>4329</v>
      </c>
      <c r="D137" s="91" t="s">
        <v>4096</v>
      </c>
      <c r="E137" s="251" t="s">
        <v>16</v>
      </c>
      <c r="F137" s="631" t="s">
        <v>4330</v>
      </c>
      <c r="G137" s="632" t="s">
        <v>4331</v>
      </c>
      <c r="H137" s="633"/>
      <c r="I137" s="697" t="s">
        <v>16</v>
      </c>
    </row>
    <row r="138" spans="3:9" ht="34.5" customHeight="1" x14ac:dyDescent="0.25">
      <c r="C138" s="250" t="s">
        <v>4097</v>
      </c>
      <c r="D138" s="91" t="s">
        <v>4098</v>
      </c>
      <c r="E138" s="91" t="str">
        <f>IFERROR(E136/(E75+E137),"")</f>
        <v/>
      </c>
      <c r="F138" s="633"/>
      <c r="G138" s="632" t="s">
        <v>4332</v>
      </c>
      <c r="H138" s="634" t="s">
        <v>4333</v>
      </c>
      <c r="I138" s="697" t="s">
        <v>16</v>
      </c>
    </row>
    <row r="139" spans="3:9" ht="25.5" hidden="1" customHeight="1" x14ac:dyDescent="0.25">
      <c r="C139" s="710"/>
      <c r="D139" s="710"/>
      <c r="E139" s="710"/>
      <c r="F139" s="633"/>
      <c r="G139" s="715" t="s">
        <v>4334</v>
      </c>
      <c r="H139" s="715"/>
      <c r="I139" s="710"/>
    </row>
    <row r="140" spans="3:9" ht="25.5" customHeight="1" x14ac:dyDescent="0.25">
      <c r="C140" s="250" t="s">
        <v>4099</v>
      </c>
      <c r="D140" s="91" t="s">
        <v>4100</v>
      </c>
      <c r="E140" s="251" t="str">
        <f>IFERROR(E129/#REF!,"")</f>
        <v/>
      </c>
      <c r="F140" s="633"/>
      <c r="G140" s="632" t="s">
        <v>4335</v>
      </c>
      <c r="H140" s="634" t="s">
        <v>4336</v>
      </c>
      <c r="I140" s="697" t="s">
        <v>16</v>
      </c>
    </row>
    <row r="141" spans="3:9" ht="25.5" customHeight="1" x14ac:dyDescent="0.25">
      <c r="C141" s="250" t="s">
        <v>4101</v>
      </c>
      <c r="D141" s="91" t="s">
        <v>4102</v>
      </c>
      <c r="E141" s="251" t="str">
        <f>IFERROR(E130/#REF!,"")</f>
        <v/>
      </c>
      <c r="F141" s="633"/>
      <c r="G141" s="632" t="s">
        <v>4337</v>
      </c>
      <c r="H141" s="634" t="s">
        <v>4338</v>
      </c>
      <c r="I141" s="697" t="s">
        <v>16</v>
      </c>
    </row>
    <row r="142" spans="3:9" ht="25.5" customHeight="1" x14ac:dyDescent="0.25">
      <c r="C142" s="1216" t="s">
        <v>3353</v>
      </c>
      <c r="D142" s="1217"/>
      <c r="E142" s="1217"/>
      <c r="F142" s="1217"/>
      <c r="G142" s="1217"/>
      <c r="H142" s="1217"/>
      <c r="I142" s="1218"/>
    </row>
    <row r="143" spans="3:9" ht="87.75" customHeight="1" x14ac:dyDescent="0.25">
      <c r="C143" s="611" t="s">
        <v>4324</v>
      </c>
      <c r="D143" s="91" t="s">
        <v>4358</v>
      </c>
      <c r="E143" s="251" t="s">
        <v>16</v>
      </c>
      <c r="F143" s="631" t="s">
        <v>4339</v>
      </c>
      <c r="G143" s="632" t="s">
        <v>4340</v>
      </c>
      <c r="H143" s="634" t="s">
        <v>4415</v>
      </c>
      <c r="I143" s="697" t="s">
        <v>16</v>
      </c>
    </row>
    <row r="144" spans="3:9" ht="25.5" customHeight="1" x14ac:dyDescent="0.25">
      <c r="C144" s="611" t="s">
        <v>3986</v>
      </c>
      <c r="D144" s="91" t="s">
        <v>4104</v>
      </c>
      <c r="E144" s="251" t="s">
        <v>16</v>
      </c>
      <c r="F144" s="631" t="s">
        <v>4341</v>
      </c>
      <c r="G144" s="632" t="s">
        <v>4342</v>
      </c>
      <c r="H144" s="633"/>
      <c r="I144" s="697" t="s">
        <v>16</v>
      </c>
    </row>
    <row r="145" spans="3:9" ht="25.5" customHeight="1" x14ac:dyDescent="0.25">
      <c r="C145" s="611" t="s">
        <v>4329</v>
      </c>
      <c r="D145" s="91" t="s">
        <v>4105</v>
      </c>
      <c r="E145" s="251" t="s">
        <v>16</v>
      </c>
      <c r="F145" s="631" t="s">
        <v>4343</v>
      </c>
      <c r="G145" s="632" t="s">
        <v>4344</v>
      </c>
      <c r="H145" s="633"/>
      <c r="I145" s="697" t="s">
        <v>16</v>
      </c>
    </row>
    <row r="146" spans="3:9" ht="39.75" customHeight="1" x14ac:dyDescent="0.25">
      <c r="C146" s="250" t="s">
        <v>4097</v>
      </c>
      <c r="D146" s="91" t="s">
        <v>4106</v>
      </c>
      <c r="E146" s="91" t="str">
        <f>IFERROR(E144/(E87+E145),"")</f>
        <v/>
      </c>
      <c r="F146" s="633"/>
      <c r="G146" s="632" t="s">
        <v>4345</v>
      </c>
      <c r="H146" s="634" t="s">
        <v>4346</v>
      </c>
      <c r="I146" s="697" t="s">
        <v>16</v>
      </c>
    </row>
    <row r="147" spans="3:9" ht="25.5" hidden="1" customHeight="1" x14ac:dyDescent="0.25">
      <c r="C147" s="710"/>
      <c r="D147" s="710"/>
      <c r="E147" s="710"/>
      <c r="F147" s="633"/>
      <c r="G147" s="715" t="s">
        <v>4347</v>
      </c>
      <c r="H147" s="634" t="s">
        <v>4348</v>
      </c>
      <c r="I147" s="710"/>
    </row>
    <row r="148" spans="3:9" ht="25.5" customHeight="1" x14ac:dyDescent="0.25">
      <c r="C148" s="611" t="s">
        <v>4042</v>
      </c>
      <c r="D148" s="91" t="s">
        <v>4107</v>
      </c>
      <c r="E148" s="251" t="str">
        <f>IFERROR(E145/E35,"")</f>
        <v/>
      </c>
      <c r="F148" s="633"/>
      <c r="G148" s="632" t="s">
        <v>4349</v>
      </c>
      <c r="H148" s="634" t="s">
        <v>4350</v>
      </c>
      <c r="I148" s="697" t="s">
        <v>16</v>
      </c>
    </row>
    <row r="149" spans="3:9" ht="25.5" customHeight="1" x14ac:dyDescent="0.25">
      <c r="C149" s="611" t="s">
        <v>4108</v>
      </c>
      <c r="D149" s="91" t="s">
        <v>4109</v>
      </c>
      <c r="E149" s="251"/>
      <c r="F149" s="633"/>
      <c r="G149" s="632" t="s">
        <v>4351</v>
      </c>
      <c r="H149" s="634" t="s">
        <v>4352</v>
      </c>
      <c r="I149" s="697"/>
    </row>
    <row r="150" spans="3:9" x14ac:dyDescent="0.25">
      <c r="C150" s="760"/>
      <c r="D150" s="760"/>
      <c r="E150" s="713"/>
      <c r="F150" s="761"/>
      <c r="G150" s="761"/>
      <c r="H150" s="761"/>
      <c r="I150" s="760"/>
    </row>
    <row r="151" spans="3:9" ht="15.75" x14ac:dyDescent="0.25">
      <c r="C151" s="255"/>
      <c r="D151" s="256"/>
      <c r="E151" s="256"/>
      <c r="F151" s="637"/>
      <c r="G151" s="637"/>
      <c r="H151" s="637"/>
      <c r="I151" s="256"/>
    </row>
    <row r="152" spans="3:9" s="2" customFormat="1" x14ac:dyDescent="0.25">
      <c r="C152" s="613" t="s">
        <v>1214</v>
      </c>
      <c r="D152" s="615"/>
      <c r="E152" s="615"/>
      <c r="F152" s="638"/>
      <c r="G152" s="638"/>
      <c r="H152" s="638"/>
      <c r="I152" s="616"/>
    </row>
    <row r="153" spans="3:9" s="2" customFormat="1" x14ac:dyDescent="0.25">
      <c r="C153" s="614" t="s">
        <v>4119</v>
      </c>
      <c r="D153" s="617"/>
      <c r="E153" s="616"/>
      <c r="F153" s="638"/>
      <c r="G153" s="638"/>
      <c r="H153" s="638"/>
      <c r="I153" s="616"/>
    </row>
    <row r="154" spans="3:9" s="2" customFormat="1" x14ac:dyDescent="0.25">
      <c r="C154" s="614" t="s">
        <v>4120</v>
      </c>
      <c r="D154" s="616"/>
      <c r="E154" s="616"/>
      <c r="F154" s="638"/>
      <c r="G154" s="638"/>
      <c r="H154" s="638"/>
      <c r="I154" s="616"/>
    </row>
    <row r="155" spans="3:9" s="2" customFormat="1" x14ac:dyDescent="0.25">
      <c r="C155" s="614" t="s">
        <v>4121</v>
      </c>
      <c r="D155" s="617"/>
      <c r="E155" s="616"/>
      <c r="F155" s="638"/>
      <c r="G155" s="638"/>
      <c r="H155" s="638"/>
      <c r="I155" s="616"/>
    </row>
    <row r="156" spans="3:9" s="2" customFormat="1" x14ac:dyDescent="0.25">
      <c r="C156" s="614" t="s">
        <v>4122</v>
      </c>
      <c r="D156" s="616"/>
      <c r="E156" s="616"/>
      <c r="F156" s="638"/>
      <c r="G156" s="638"/>
      <c r="H156" s="638"/>
      <c r="I156" s="616"/>
    </row>
    <row r="157" spans="3:9" s="2" customFormat="1" x14ac:dyDescent="0.25">
      <c r="C157" s="614" t="s">
        <v>4123</v>
      </c>
      <c r="D157" s="618"/>
      <c r="E157" s="618"/>
      <c r="F157" s="639"/>
      <c r="G157" s="640"/>
      <c r="H157" s="641"/>
      <c r="I157" s="616"/>
    </row>
    <row r="158" spans="3:9" s="2" customFormat="1" x14ac:dyDescent="0.25">
      <c r="C158" s="614" t="s">
        <v>4124</v>
      </c>
      <c r="D158" s="618"/>
      <c r="E158" s="618"/>
      <c r="F158" s="639"/>
      <c r="G158" s="640"/>
      <c r="H158" s="641"/>
      <c r="I158" s="616"/>
    </row>
    <row r="159" spans="3:9" s="2" customFormat="1" x14ac:dyDescent="0.25">
      <c r="C159" s="614" t="s">
        <v>4125</v>
      </c>
      <c r="D159" s="618"/>
      <c r="E159" s="618"/>
      <c r="F159" s="639"/>
      <c r="G159" s="640"/>
      <c r="H159" s="641"/>
      <c r="I159" s="616"/>
    </row>
    <row r="160" spans="3:9" s="2" customFormat="1" x14ac:dyDescent="0.25">
      <c r="C160" s="614" t="s">
        <v>4126</v>
      </c>
      <c r="D160" s="616"/>
      <c r="E160" s="616"/>
      <c r="F160" s="638"/>
      <c r="G160" s="638"/>
      <c r="H160" s="638"/>
      <c r="I160" s="616"/>
    </row>
    <row r="161" spans="3:9" s="2" customFormat="1" x14ac:dyDescent="0.25">
      <c r="C161" s="614" t="s">
        <v>4127</v>
      </c>
      <c r="D161" s="616"/>
      <c r="E161" s="616"/>
      <c r="F161" s="638"/>
      <c r="G161" s="638"/>
      <c r="H161" s="638"/>
      <c r="I161" s="616"/>
    </row>
    <row r="162" spans="3:9" s="2" customFormat="1" x14ac:dyDescent="0.25">
      <c r="C162" s="614" t="s">
        <v>4128</v>
      </c>
      <c r="D162" s="616"/>
      <c r="E162" s="616"/>
      <c r="F162" s="638"/>
      <c r="G162" s="638"/>
      <c r="H162" s="638"/>
      <c r="I162" s="616"/>
    </row>
  </sheetData>
  <sheetProtection formatColumns="0"/>
  <mergeCells count="19">
    <mergeCell ref="C142:I142"/>
    <mergeCell ref="C99:I99"/>
    <mergeCell ref="C104:I104"/>
    <mergeCell ref="C111:I111"/>
    <mergeCell ref="C117:I117"/>
    <mergeCell ref="C118:I118"/>
    <mergeCell ref="C134:I134"/>
    <mergeCell ref="C85:I85"/>
    <mergeCell ref="H8:H9"/>
    <mergeCell ref="H13:H16"/>
    <mergeCell ref="C20:I20"/>
    <mergeCell ref="F23:G23"/>
    <mergeCell ref="C25:I25"/>
    <mergeCell ref="C26:I26"/>
    <mergeCell ref="C41:I41"/>
    <mergeCell ref="C42:I42"/>
    <mergeCell ref="C58:I58"/>
    <mergeCell ref="C71:I71"/>
    <mergeCell ref="C73:I73"/>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rowBreaks count="2" manualBreakCount="2">
    <brk id="40" max="11" man="1"/>
    <brk id="116"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10976-DC3D-40EF-B606-9C620E2FD793}">
  <sheetPr codeName="Sheet50">
    <tabColor rgb="FFFFFF00"/>
    <pageSetUpPr fitToPage="1"/>
  </sheetPr>
  <dimension ref="B2:D8"/>
  <sheetViews>
    <sheetView zoomScale="70" zoomScaleNormal="70" workbookViewId="0"/>
  </sheetViews>
  <sheetFormatPr defaultColWidth="9.140625" defaultRowHeight="15" x14ac:dyDescent="0.25"/>
  <cols>
    <col min="1" max="1" width="2.42578125" style="257" customWidth="1"/>
    <col min="2" max="2" width="14.28515625" style="257" customWidth="1"/>
    <col min="3" max="3" width="30" style="266" customWidth="1"/>
    <col min="4" max="4" width="156.140625" style="257" customWidth="1"/>
    <col min="5" max="16384" width="9.140625" style="257"/>
  </cols>
  <sheetData>
    <row r="2" spans="2:4" ht="25.5" x14ac:dyDescent="0.25">
      <c r="B2" s="809" t="s">
        <v>1004</v>
      </c>
      <c r="C2" s="809"/>
      <c r="D2" s="1240" t="s">
        <v>4436</v>
      </c>
    </row>
    <row r="3" spans="2:4" ht="15" customHeight="1" x14ac:dyDescent="0.25">
      <c r="B3" s="258"/>
      <c r="C3" s="258"/>
      <c r="D3" s="259"/>
    </row>
    <row r="4" spans="2:4" ht="40.5" customHeight="1" x14ac:dyDescent="0.25">
      <c r="B4" s="810" t="s">
        <v>4435</v>
      </c>
      <c r="C4" s="811"/>
      <c r="D4" s="812"/>
    </row>
    <row r="5" spans="2:4" x14ac:dyDescent="0.25">
      <c r="B5" s="817" t="s">
        <v>1006</v>
      </c>
      <c r="C5" s="818"/>
      <c r="D5" s="763" t="s">
        <v>925</v>
      </c>
    </row>
    <row r="6" spans="2:4" ht="24" customHeight="1" x14ac:dyDescent="0.25">
      <c r="B6" s="819" t="s">
        <v>4437</v>
      </c>
      <c r="C6" s="819"/>
      <c r="D6" s="260" t="s">
        <v>4438</v>
      </c>
    </row>
    <row r="7" spans="2:4" ht="191.25" customHeight="1" x14ac:dyDescent="0.25">
      <c r="B7" s="819" t="s">
        <v>4439</v>
      </c>
      <c r="C7" s="819"/>
      <c r="D7" s="260" t="s">
        <v>4440</v>
      </c>
    </row>
    <row r="8" spans="2:4" ht="356.25" x14ac:dyDescent="0.25">
      <c r="B8" s="819" t="s">
        <v>4441</v>
      </c>
      <c r="C8" s="819"/>
      <c r="D8" s="581" t="s">
        <v>4442</v>
      </c>
    </row>
  </sheetData>
  <mergeCells count="6">
    <mergeCell ref="B8:C8"/>
    <mergeCell ref="B4:D4"/>
    <mergeCell ref="B5:C5"/>
    <mergeCell ref="B6:C6"/>
    <mergeCell ref="B7:C7"/>
    <mergeCell ref="B2:C2"/>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H26"/>
  <sheetViews>
    <sheetView showGridLines="0" zoomScale="85" zoomScaleNormal="85" workbookViewId="0"/>
  </sheetViews>
  <sheetFormatPr defaultRowHeight="15" x14ac:dyDescent="0.25"/>
  <cols>
    <col min="1" max="1" width="2" style="2" customWidth="1"/>
    <col min="2" max="2" width="2.5703125" style="2" customWidth="1"/>
    <col min="3" max="3" width="3.140625" style="2" customWidth="1"/>
    <col min="4" max="4" width="32.7109375" style="2" customWidth="1"/>
    <col min="5" max="5" width="74.140625" style="2" customWidth="1"/>
    <col min="6" max="8" width="9.140625" style="2" hidden="1" customWidth="1"/>
  </cols>
  <sheetData>
    <row r="1" spans="1:5" s="2" customFormat="1" x14ac:dyDescent="0.25">
      <c r="A1" s="3"/>
      <c r="B1" s="710"/>
      <c r="C1" s="710"/>
      <c r="D1" s="710"/>
      <c r="E1" s="710"/>
    </row>
    <row r="2" spans="1:5" x14ac:dyDescent="0.25">
      <c r="A2" s="713"/>
      <c r="B2" s="710"/>
      <c r="C2" s="713"/>
      <c r="D2" s="713"/>
      <c r="E2" s="713"/>
    </row>
    <row r="3" spans="1:5" s="2" customFormat="1" x14ac:dyDescent="0.25">
      <c r="A3" s="713"/>
      <c r="B3" s="710"/>
      <c r="C3" s="713"/>
      <c r="D3" s="713"/>
      <c r="E3" s="713"/>
    </row>
    <row r="4" spans="1:5" ht="29.25" customHeight="1" x14ac:dyDescent="0.5">
      <c r="A4" s="4"/>
      <c r="B4" s="5"/>
      <c r="C4" s="809" t="s">
        <v>1139</v>
      </c>
      <c r="D4" s="809"/>
      <c r="E4" s="6"/>
    </row>
    <row r="5" spans="1:5" ht="15" customHeight="1" x14ac:dyDescent="0.25">
      <c r="A5" s="4"/>
      <c r="B5" s="710"/>
      <c r="C5" s="710"/>
      <c r="D5" s="710"/>
      <c r="E5" s="710"/>
    </row>
    <row r="6" spans="1:5" ht="25.5" customHeight="1" x14ac:dyDescent="0.25">
      <c r="A6" s="4"/>
      <c r="B6" s="710"/>
      <c r="C6" s="8"/>
      <c r="D6" s="764" t="s">
        <v>1140</v>
      </c>
      <c r="E6" s="764"/>
    </row>
    <row r="7" spans="1:5" ht="18" x14ac:dyDescent="0.25">
      <c r="A7" s="4"/>
      <c r="B7" s="710"/>
      <c r="C7" s="710"/>
      <c r="D7" s="9"/>
      <c r="E7" s="710"/>
    </row>
    <row r="8" spans="1:5" ht="15.95" customHeight="1" x14ac:dyDescent="0.25">
      <c r="A8" s="10"/>
      <c r="B8" s="11"/>
      <c r="C8" s="12"/>
      <c r="D8" s="13" t="s">
        <v>1141</v>
      </c>
      <c r="E8" s="337" t="s">
        <v>1142</v>
      </c>
    </row>
    <row r="9" spans="1:5" ht="15.95" customHeight="1" x14ac:dyDescent="0.25">
      <c r="A9" s="10"/>
      <c r="B9" s="16"/>
      <c r="C9" s="17"/>
      <c r="D9" s="13" t="s">
        <v>1143</v>
      </c>
      <c r="E9" s="337" t="s">
        <v>1144</v>
      </c>
    </row>
    <row r="10" spans="1:5" ht="15.95" customHeight="1" x14ac:dyDescent="0.25">
      <c r="A10" s="10"/>
      <c r="B10" s="16"/>
      <c r="C10" s="18"/>
      <c r="D10" s="13" t="s">
        <v>1145</v>
      </c>
      <c r="E10" s="14" t="s">
        <v>1146</v>
      </c>
    </row>
    <row r="11" spans="1:5" ht="15.95" customHeight="1" x14ac:dyDescent="0.25">
      <c r="A11" s="10"/>
      <c r="B11" s="16"/>
      <c r="C11" s="18"/>
      <c r="D11" s="13" t="s">
        <v>1147</v>
      </c>
      <c r="E11" s="36">
        <v>1</v>
      </c>
    </row>
    <row r="12" spans="1:5" ht="15.95" customHeight="1" x14ac:dyDescent="0.25">
      <c r="A12" s="10"/>
      <c r="B12" s="710"/>
      <c r="C12" s="18"/>
      <c r="D12" s="13" t="s">
        <v>924</v>
      </c>
      <c r="E12" s="14" t="s">
        <v>1148</v>
      </c>
    </row>
    <row r="13" spans="1:5" ht="30.75" customHeight="1" x14ac:dyDescent="0.25">
      <c r="A13" s="3"/>
      <c r="B13" s="19"/>
      <c r="C13" s="20"/>
      <c r="D13" s="710"/>
      <c r="E13" s="710"/>
    </row>
    <row r="14" spans="1:5" ht="15.95" customHeight="1" x14ac:dyDescent="0.25">
      <c r="A14" s="3"/>
      <c r="B14" s="21"/>
      <c r="C14" s="18"/>
      <c r="D14" s="770" t="s">
        <v>1149</v>
      </c>
      <c r="E14" s="3"/>
    </row>
    <row r="15" spans="1:5" ht="15.95" customHeight="1" x14ac:dyDescent="0.25">
      <c r="A15" s="10"/>
      <c r="B15" s="21"/>
      <c r="C15" s="18"/>
      <c r="D15" s="13" t="s">
        <v>1150</v>
      </c>
      <c r="E15" s="445" t="s">
        <v>1151</v>
      </c>
    </row>
    <row r="16" spans="1:5" ht="15.95" customHeight="1" x14ac:dyDescent="0.25">
      <c r="A16" s="10"/>
      <c r="B16" s="21"/>
      <c r="C16" s="18"/>
      <c r="D16" s="13" t="s">
        <v>1152</v>
      </c>
      <c r="E16" s="445" t="s">
        <v>1153</v>
      </c>
    </row>
    <row r="17" spans="1:8" ht="15.95" customHeight="1" x14ac:dyDescent="0.25">
      <c r="A17" s="10"/>
      <c r="B17" s="21"/>
      <c r="C17" s="18"/>
      <c r="D17" s="13" t="s">
        <v>1154</v>
      </c>
      <c r="E17" s="445" t="s">
        <v>1155</v>
      </c>
      <c r="F17" s="710"/>
      <c r="G17" s="710"/>
      <c r="H17" s="710"/>
    </row>
    <row r="18" spans="1:8" ht="15.95" customHeight="1" x14ac:dyDescent="0.25">
      <c r="A18" s="10"/>
      <c r="B18" s="21"/>
      <c r="C18" s="18"/>
      <c r="D18" s="13" t="s">
        <v>1156</v>
      </c>
      <c r="E18" s="445" t="s">
        <v>1151</v>
      </c>
      <c r="F18" s="710"/>
      <c r="G18" s="710"/>
      <c r="H18" s="710"/>
    </row>
    <row r="19" spans="1:8" ht="15.95" customHeight="1" x14ac:dyDescent="0.25">
      <c r="A19" s="10"/>
      <c r="B19" s="21"/>
      <c r="C19" s="18"/>
      <c r="D19" s="23" t="s">
        <v>1157</v>
      </c>
      <c r="E19" s="445" t="s">
        <v>1151</v>
      </c>
      <c r="F19" s="710"/>
      <c r="G19" s="710"/>
      <c r="H19" s="710"/>
    </row>
    <row r="20" spans="1:8" s="2" customFormat="1" ht="15.95" customHeight="1" x14ac:dyDescent="0.25">
      <c r="A20" s="3"/>
      <c r="B20" s="21"/>
      <c r="C20" s="18"/>
      <c r="D20" s="24"/>
      <c r="E20" s="25"/>
      <c r="F20" s="710"/>
      <c r="G20" s="710"/>
      <c r="H20" s="710"/>
    </row>
    <row r="21" spans="1:8" s="2" customFormat="1" x14ac:dyDescent="0.25">
      <c r="A21" s="3"/>
      <c r="B21" s="21"/>
      <c r="C21" s="18"/>
      <c r="D21" s="24"/>
      <c r="E21" s="26"/>
      <c r="F21" s="710"/>
      <c r="G21" s="710"/>
      <c r="H21" s="710"/>
    </row>
    <row r="22" spans="1:8" ht="44.25" customHeight="1" x14ac:dyDescent="0.25">
      <c r="A22" s="710"/>
      <c r="B22" s="21"/>
      <c r="C22" s="18"/>
      <c r="D22" s="820" t="s">
        <v>1158</v>
      </c>
      <c r="E22" s="820"/>
      <c r="F22" s="710" t="s">
        <v>1159</v>
      </c>
      <c r="G22" s="710" t="s">
        <v>1160</v>
      </c>
      <c r="H22" s="710" t="str">
        <f t="shared" ref="H22:H26" si="0">"ChartData!"&amp;F22&amp;":"&amp;G22</f>
        <v>ChartData!A2:A129</v>
      </c>
    </row>
    <row r="23" spans="1:8" x14ac:dyDescent="0.25">
      <c r="A23" s="713"/>
      <c r="B23" s="21"/>
      <c r="C23" s="18"/>
      <c r="D23" s="27"/>
      <c r="E23" s="703"/>
      <c r="F23" s="710" t="s">
        <v>1161</v>
      </c>
      <c r="G23" s="710" t="s">
        <v>1162</v>
      </c>
      <c r="H23" s="710" t="str">
        <f t="shared" si="0"/>
        <v>ChartData!B2:B129</v>
      </c>
    </row>
    <row r="24" spans="1:8" x14ac:dyDescent="0.25">
      <c r="A24" s="713"/>
      <c r="B24" s="21"/>
      <c r="C24" s="18"/>
      <c r="D24" s="29" t="s">
        <v>1163</v>
      </c>
      <c r="E24" s="765"/>
      <c r="F24" s="710" t="s">
        <v>1164</v>
      </c>
      <c r="G24" s="710" t="s">
        <v>1165</v>
      </c>
      <c r="H24" s="710" t="str">
        <f t="shared" si="0"/>
        <v>ChartData!D2:D129</v>
      </c>
    </row>
    <row r="25" spans="1:8" ht="15" customHeight="1" x14ac:dyDescent="0.25">
      <c r="A25" s="713"/>
      <c r="B25" s="21"/>
      <c r="C25" s="18"/>
      <c r="D25" s="820" t="s">
        <v>1166</v>
      </c>
      <c r="E25" s="820"/>
      <c r="F25" s="710" t="s">
        <v>1167</v>
      </c>
      <c r="G25" s="710" t="s">
        <v>1168</v>
      </c>
      <c r="H25" s="710" t="str">
        <f t="shared" si="0"/>
        <v>ChartData!E2:E129</v>
      </c>
    </row>
    <row r="26" spans="1:8" ht="15" customHeight="1" x14ac:dyDescent="0.25">
      <c r="A26" s="713"/>
      <c r="B26" s="21"/>
      <c r="C26" s="18"/>
      <c r="D26" s="820"/>
      <c r="E26" s="820"/>
      <c r="F26" s="710" t="s">
        <v>1169</v>
      </c>
      <c r="G26" s="710" t="s">
        <v>1165</v>
      </c>
      <c r="H26" s="710" t="str">
        <f t="shared" si="0"/>
        <v>ChartData!D109:D129</v>
      </c>
    </row>
  </sheetData>
  <sheetProtection formatColumns="0"/>
  <mergeCells count="3">
    <mergeCell ref="C4:D4"/>
    <mergeCell ref="D22:E22"/>
    <mergeCell ref="D25:E26"/>
  </mergeCells>
  <pageMargins left="0.70866141732283472" right="0.70866141732283472" top="0.74803149606299213" bottom="0.74803149606299213" header="0.31496062992125984" footer="0.31496062992125984"/>
  <pageSetup paperSize="9" scale="96" fitToWidth="0" orientation="landscape" verticalDpi="90" r:id="rId1"/>
  <headerFooter scaleWithDoc="0">
    <oddHeader>&amp;R&amp;F</oddHeader>
    <oddFooter>&amp;L&amp;D &amp;T&amp;RPage &amp;P of &amp;N&amp;C&amp;1#&amp;"Calibri"&amp;10&amp;K000000Classification: Confidential</oddFooter>
  </headerFooter>
  <ignoredErrors>
    <ignoredError sqref="E1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X46"/>
  <sheetViews>
    <sheetView showGridLines="0" zoomScale="80" zoomScaleNormal="80" workbookViewId="0"/>
  </sheetViews>
  <sheetFormatPr defaultColWidth="10.42578125" defaultRowHeight="15" x14ac:dyDescent="0.25"/>
  <cols>
    <col min="1" max="1" width="2" style="2" customWidth="1"/>
    <col min="2" max="2" width="2.7109375" style="2" customWidth="1"/>
    <col min="3" max="3" width="2.5703125" style="2" customWidth="1"/>
    <col min="4" max="4" width="3.140625" style="2" customWidth="1"/>
    <col min="5" max="5" width="3.7109375" style="2" customWidth="1"/>
    <col min="6" max="6" width="22.7109375" style="2" customWidth="1"/>
    <col min="7" max="7" width="32.7109375" style="2" customWidth="1"/>
    <col min="8" max="8" width="18.28515625" style="2" customWidth="1"/>
    <col min="9" max="9" width="14.7109375" style="2" customWidth="1"/>
    <col min="10" max="10" width="10.42578125" style="2"/>
    <col min="11" max="11" width="25.28515625" style="2" customWidth="1"/>
    <col min="12" max="12" width="7.7109375" style="2" customWidth="1"/>
    <col min="13" max="13" width="5.28515625" style="2" hidden="1" customWidth="1"/>
    <col min="14" max="16384" width="10.42578125" style="2"/>
  </cols>
  <sheetData>
    <row r="1" spans="1:14" x14ac:dyDescent="0.25">
      <c r="A1" s="3"/>
      <c r="B1" s="710"/>
      <c r="C1" s="710"/>
      <c r="D1" s="710"/>
      <c r="E1" s="710"/>
      <c r="F1" s="710"/>
      <c r="G1" s="710"/>
      <c r="H1" s="710"/>
      <c r="I1" s="710"/>
      <c r="J1" s="710"/>
      <c r="K1" s="710"/>
      <c r="L1" s="710"/>
      <c r="M1" s="710"/>
      <c r="N1" s="710"/>
    </row>
    <row r="2" spans="1:14" x14ac:dyDescent="0.25">
      <c r="A2" s="3"/>
      <c r="B2" s="710"/>
      <c r="C2" s="710"/>
      <c r="D2" s="710"/>
      <c r="E2" s="710"/>
      <c r="F2" s="710"/>
      <c r="G2" s="710"/>
      <c r="H2" s="710"/>
      <c r="I2" s="710"/>
      <c r="J2" s="710"/>
      <c r="K2" s="710"/>
      <c r="L2" s="710"/>
      <c r="M2" s="710"/>
      <c r="N2" s="710"/>
    </row>
    <row r="3" spans="1:14" x14ac:dyDescent="0.25">
      <c r="A3" s="3"/>
      <c r="B3" s="710"/>
      <c r="C3" s="710"/>
      <c r="D3" s="710"/>
      <c r="E3" s="710"/>
      <c r="F3" s="710"/>
      <c r="G3" s="710"/>
      <c r="H3" s="710"/>
      <c r="I3" s="710"/>
      <c r="J3" s="710"/>
      <c r="K3" s="710"/>
      <c r="L3" s="710"/>
      <c r="M3" s="710"/>
      <c r="N3" s="710"/>
    </row>
    <row r="5" spans="1:14" ht="25.5" customHeight="1" x14ac:dyDescent="0.25">
      <c r="A5" s="710"/>
      <c r="B5" s="31"/>
      <c r="C5" s="809" t="s">
        <v>1139</v>
      </c>
      <c r="D5" s="809"/>
      <c r="E5" s="809"/>
      <c r="F5" s="809"/>
      <c r="G5" s="809"/>
      <c r="H5" s="31"/>
      <c r="I5" s="714"/>
      <c r="J5" s="714"/>
      <c r="K5" s="784" t="s">
        <v>1170</v>
      </c>
      <c r="L5" s="7" t="str">
        <f>'010'!E8</f>
        <v>1234</v>
      </c>
      <c r="M5" s="710"/>
      <c r="N5" s="710"/>
    </row>
    <row r="6" spans="1:14" ht="15" customHeight="1" x14ac:dyDescent="0.25">
      <c r="A6" s="710"/>
      <c r="B6" s="710"/>
      <c r="C6" s="710"/>
      <c r="D6" s="710"/>
      <c r="E6" s="710"/>
      <c r="F6" s="710"/>
      <c r="G6" s="710"/>
      <c r="H6" s="710"/>
      <c r="I6" s="710"/>
      <c r="J6" s="710"/>
      <c r="K6" s="715"/>
      <c r="L6" s="710"/>
      <c r="M6" s="710"/>
      <c r="N6" s="710"/>
    </row>
    <row r="7" spans="1:14" ht="25.5" customHeight="1" x14ac:dyDescent="0.25">
      <c r="A7" s="710"/>
      <c r="B7" s="710"/>
      <c r="C7" s="710"/>
      <c r="D7" s="710"/>
      <c r="E7" s="780" t="s">
        <v>1171</v>
      </c>
      <c r="F7" s="780"/>
      <c r="G7" s="714"/>
      <c r="H7" s="714"/>
      <c r="I7" s="714"/>
      <c r="J7" s="714"/>
      <c r="K7" s="714"/>
      <c r="L7" s="710"/>
      <c r="M7" s="710"/>
      <c r="N7" s="710"/>
    </row>
    <row r="8" spans="1:14" ht="18" customHeight="1" x14ac:dyDescent="0.25">
      <c r="A8" s="3"/>
      <c r="B8" s="710"/>
      <c r="C8" s="710"/>
      <c r="D8" s="710"/>
      <c r="E8" s="710"/>
      <c r="F8" s="33"/>
      <c r="G8" s="34"/>
      <c r="H8" s="710"/>
      <c r="I8" s="710"/>
      <c r="J8" s="710"/>
      <c r="K8" s="710"/>
      <c r="L8" s="710"/>
      <c r="M8" s="710"/>
      <c r="N8" s="710"/>
    </row>
    <row r="9" spans="1:14" ht="20.25" customHeight="1" x14ac:dyDescent="0.25">
      <c r="A9" s="3"/>
      <c r="B9" s="710"/>
      <c r="C9" s="710"/>
      <c r="D9" s="710"/>
      <c r="E9" s="826"/>
      <c r="F9" s="827"/>
      <c r="G9" s="827"/>
      <c r="H9" s="827"/>
      <c r="I9" s="827"/>
      <c r="J9" s="827"/>
      <c r="K9" s="827"/>
      <c r="L9" s="710"/>
      <c r="M9" s="710"/>
      <c r="N9" s="710"/>
    </row>
    <row r="10" spans="1:14" ht="18" customHeight="1" x14ac:dyDescent="0.25">
      <c r="A10" s="3"/>
      <c r="B10" s="710"/>
      <c r="C10" s="710"/>
      <c r="D10" s="710"/>
      <c r="E10" s="716"/>
      <c r="F10" s="717"/>
      <c r="G10" s="717"/>
      <c r="H10" s="717"/>
      <c r="I10" s="717"/>
      <c r="J10" s="717"/>
      <c r="K10" s="718"/>
      <c r="L10" s="710"/>
      <c r="M10" s="710"/>
      <c r="N10" s="710"/>
    </row>
    <row r="11" spans="1:14" x14ac:dyDescent="0.25">
      <c r="A11" s="710"/>
      <c r="B11" s="710"/>
      <c r="C11" s="710"/>
      <c r="D11" s="710"/>
      <c r="E11" s="828" t="s">
        <v>1172</v>
      </c>
      <c r="F11" s="829"/>
      <c r="G11" s="35"/>
      <c r="H11" s="35"/>
      <c r="I11" s="705"/>
      <c r="J11" s="705"/>
      <c r="K11" s="718"/>
      <c r="L11" s="710"/>
      <c r="M11" s="710"/>
      <c r="N11" s="710"/>
    </row>
    <row r="12" spans="1:14" ht="52.5" customHeight="1" x14ac:dyDescent="0.25">
      <c r="A12" s="710"/>
      <c r="B12" s="710"/>
      <c r="C12" s="710"/>
      <c r="D12" s="710"/>
      <c r="E12" s="767"/>
      <c r="F12" s="768" t="s">
        <v>1173</v>
      </c>
      <c r="G12" s="399"/>
      <c r="H12" s="35"/>
      <c r="I12" s="705"/>
      <c r="J12" s="705"/>
      <c r="K12" s="646" t="s">
        <v>1174</v>
      </c>
      <c r="L12" s="710"/>
      <c r="M12" s="710"/>
      <c r="N12" s="719"/>
    </row>
    <row r="13" spans="1:14" ht="12.75" customHeight="1" x14ac:dyDescent="0.25">
      <c r="A13" s="710"/>
      <c r="B13" s="710"/>
      <c r="C13" s="710"/>
      <c r="D13" s="710"/>
      <c r="E13" s="720"/>
      <c r="F13" s="37"/>
      <c r="G13" s="35"/>
      <c r="H13" s="35"/>
      <c r="I13" s="705"/>
      <c r="J13" s="705"/>
      <c r="K13" s="718"/>
      <c r="L13" s="710"/>
      <c r="M13" s="710"/>
      <c r="N13" s="710"/>
    </row>
    <row r="14" spans="1:14" ht="25.5" customHeight="1" x14ac:dyDescent="0.25">
      <c r="A14" s="710"/>
      <c r="B14" s="710"/>
      <c r="C14" s="710"/>
      <c r="D14" s="710"/>
      <c r="E14" s="830" t="s">
        <v>1175</v>
      </c>
      <c r="F14" s="831"/>
      <c r="G14" s="831"/>
      <c r="H14" s="831"/>
      <c r="I14" s="831"/>
      <c r="J14" s="831"/>
      <c r="K14" s="400" t="s">
        <v>1176</v>
      </c>
      <c r="L14" s="825"/>
      <c r="M14" s="710"/>
      <c r="N14" s="710"/>
    </row>
    <row r="15" spans="1:14" ht="12.75" customHeight="1" x14ac:dyDescent="0.25">
      <c r="A15" s="710"/>
      <c r="B15" s="710"/>
      <c r="C15" s="710"/>
      <c r="D15" s="710"/>
      <c r="E15" s="38"/>
      <c r="F15" s="705"/>
      <c r="G15" s="37"/>
      <c r="H15" s="39"/>
      <c r="I15" s="705"/>
      <c r="J15" s="705"/>
      <c r="K15" s="718"/>
      <c r="L15" s="825"/>
      <c r="M15" s="710"/>
      <c r="N15" s="710"/>
    </row>
    <row r="16" spans="1:14" ht="25.5" customHeight="1" x14ac:dyDescent="0.25">
      <c r="A16" s="710"/>
      <c r="B16" s="710"/>
      <c r="C16" s="710"/>
      <c r="D16" s="710"/>
      <c r="E16" s="830" t="s">
        <v>1177</v>
      </c>
      <c r="F16" s="831"/>
      <c r="G16" s="831"/>
      <c r="H16" s="831"/>
      <c r="I16" s="831"/>
      <c r="J16" s="831"/>
      <c r="K16" s="400" t="s">
        <v>1176</v>
      </c>
      <c r="L16" s="825"/>
      <c r="M16" s="710"/>
      <c r="N16" s="710"/>
    </row>
    <row r="17" spans="1:24" ht="12.75" customHeight="1" x14ac:dyDescent="0.25">
      <c r="A17" s="710"/>
      <c r="B17" s="710"/>
      <c r="C17" s="710"/>
      <c r="D17" s="710"/>
      <c r="E17" s="38"/>
      <c r="F17" s="705"/>
      <c r="G17" s="37"/>
      <c r="H17" s="705"/>
      <c r="I17" s="705"/>
      <c r="J17" s="705"/>
      <c r="K17" s="718"/>
      <c r="L17" s="710"/>
      <c r="M17" s="710"/>
      <c r="N17" s="710"/>
      <c r="O17" s="710"/>
      <c r="P17" s="710"/>
      <c r="Q17" s="710"/>
      <c r="R17" s="710"/>
      <c r="S17" s="710"/>
      <c r="T17" s="710"/>
      <c r="U17" s="710"/>
      <c r="V17" s="710"/>
      <c r="W17" s="710"/>
      <c r="X17" s="710"/>
    </row>
    <row r="18" spans="1:24" ht="36" customHeight="1" x14ac:dyDescent="0.25">
      <c r="A18" s="710"/>
      <c r="B18" s="710"/>
      <c r="C18" s="710"/>
      <c r="D18" s="710"/>
      <c r="E18" s="830" t="s">
        <v>1178</v>
      </c>
      <c r="F18" s="831"/>
      <c r="G18" s="831"/>
      <c r="H18" s="831"/>
      <c r="I18" s="831"/>
      <c r="J18" s="832"/>
      <c r="K18" s="400" t="s">
        <v>1179</v>
      </c>
      <c r="L18" s="710"/>
      <c r="M18" s="710"/>
      <c r="N18" s="710"/>
      <c r="O18" s="710"/>
      <c r="P18" s="710"/>
      <c r="Q18" s="710"/>
      <c r="R18" s="710"/>
      <c r="S18" s="710"/>
      <c r="T18" s="710"/>
      <c r="U18" s="710"/>
      <c r="V18" s="710"/>
      <c r="W18" s="710"/>
      <c r="X18" s="710"/>
    </row>
    <row r="19" spans="1:24" ht="12.75" customHeight="1" x14ac:dyDescent="0.25">
      <c r="A19" s="710"/>
      <c r="B19" s="710"/>
      <c r="C19" s="710"/>
      <c r="D19" s="710"/>
      <c r="E19" s="38"/>
      <c r="F19" s="705"/>
      <c r="G19" s="37"/>
      <c r="H19" s="705"/>
      <c r="I19" s="705"/>
      <c r="J19" s="705"/>
      <c r="K19" s="718"/>
      <c r="L19" s="710"/>
      <c r="M19" s="710"/>
      <c r="N19" s="710"/>
      <c r="O19" s="710"/>
      <c r="P19" s="710"/>
      <c r="Q19" s="710"/>
      <c r="R19" s="710"/>
      <c r="S19" s="710"/>
      <c r="T19" s="710"/>
      <c r="U19" s="710"/>
      <c r="V19" s="710"/>
      <c r="W19" s="710"/>
      <c r="X19" s="710"/>
    </row>
    <row r="20" spans="1:24" ht="25.5" customHeight="1" x14ac:dyDescent="0.25">
      <c r="A20" s="710"/>
      <c r="B20" s="710"/>
      <c r="C20" s="710"/>
      <c r="D20" s="710"/>
      <c r="E20" s="830" t="s">
        <v>1180</v>
      </c>
      <c r="F20" s="831"/>
      <c r="G20" s="831"/>
      <c r="H20" s="831"/>
      <c r="I20" s="831"/>
      <c r="J20" s="832"/>
      <c r="K20" s="400" t="s">
        <v>1181</v>
      </c>
      <c r="L20" s="710"/>
      <c r="M20" s="710"/>
      <c r="N20" s="710"/>
      <c r="O20" s="710"/>
      <c r="P20" s="710"/>
      <c r="Q20" s="710"/>
      <c r="R20" s="710"/>
      <c r="S20" s="710"/>
      <c r="T20" s="710"/>
      <c r="U20" s="710"/>
      <c r="V20" s="710"/>
      <c r="W20" s="710"/>
      <c r="X20" s="710"/>
    </row>
    <row r="21" spans="1:24" ht="12.75" customHeight="1" x14ac:dyDescent="0.25">
      <c r="A21" s="710"/>
      <c r="B21" s="710"/>
      <c r="C21" s="710"/>
      <c r="D21" s="710"/>
      <c r="E21" s="38"/>
      <c r="F21" s="705"/>
      <c r="G21" s="37"/>
      <c r="H21" s="705"/>
      <c r="I21" s="705"/>
      <c r="J21" s="705"/>
      <c r="K21" s="718"/>
      <c r="L21" s="710"/>
      <c r="M21" s="40" t="s">
        <v>35</v>
      </c>
      <c r="N21" s="710"/>
      <c r="O21" s="710"/>
      <c r="P21" s="710"/>
      <c r="Q21" s="710"/>
      <c r="R21" s="710"/>
      <c r="S21" s="710"/>
      <c r="T21" s="710"/>
      <c r="U21" s="710"/>
      <c r="V21" s="710"/>
      <c r="W21" s="710"/>
      <c r="X21" s="710"/>
    </row>
    <row r="22" spans="1:24" ht="25.5" customHeight="1" x14ac:dyDescent="0.25">
      <c r="A22" s="710"/>
      <c r="B22" s="710"/>
      <c r="C22" s="710"/>
      <c r="D22" s="710"/>
      <c r="E22" s="830" t="s">
        <v>1182</v>
      </c>
      <c r="F22" s="831"/>
      <c r="G22" s="831"/>
      <c r="H22" s="831"/>
      <c r="I22" s="831"/>
      <c r="J22" s="832"/>
      <c r="K22" s="589" t="s">
        <v>1183</v>
      </c>
      <c r="L22" s="710"/>
      <c r="M22" s="40" t="s">
        <v>35</v>
      </c>
      <c r="N22" s="710"/>
      <c r="O22" s="710"/>
      <c r="P22" s="710"/>
      <c r="Q22" s="710"/>
      <c r="R22" s="710"/>
      <c r="S22" s="710"/>
      <c r="T22" s="710"/>
      <c r="U22" s="710"/>
      <c r="V22" s="710"/>
      <c r="W22" s="710"/>
      <c r="X22" s="710"/>
    </row>
    <row r="23" spans="1:24" ht="12.75" customHeight="1" x14ac:dyDescent="0.25">
      <c r="A23" s="710"/>
      <c r="B23" s="710"/>
      <c r="C23" s="710"/>
      <c r="D23" s="710"/>
      <c r="E23" s="38"/>
      <c r="F23" s="41"/>
      <c r="G23" s="42"/>
      <c r="H23" s="705"/>
      <c r="I23" s="705"/>
      <c r="J23" s="705"/>
      <c r="K23" s="718"/>
      <c r="L23" s="710"/>
      <c r="M23" s="710"/>
      <c r="N23" s="710"/>
      <c r="O23" s="710"/>
      <c r="P23" s="710"/>
      <c r="Q23" s="710"/>
      <c r="R23" s="710"/>
      <c r="S23" s="710"/>
      <c r="T23" s="710"/>
      <c r="U23" s="710"/>
      <c r="V23" s="710"/>
      <c r="W23" s="710"/>
      <c r="X23" s="710"/>
    </row>
    <row r="24" spans="1:24" s="28" customFormat="1" ht="33" customHeight="1" x14ac:dyDescent="0.25">
      <c r="A24" s="703"/>
      <c r="B24" s="703"/>
      <c r="C24" s="43"/>
      <c r="D24" s="43"/>
      <c r="E24" s="830" t="s">
        <v>1184</v>
      </c>
      <c r="F24" s="831"/>
      <c r="G24" s="831"/>
      <c r="H24" s="831"/>
      <c r="I24" s="831"/>
      <c r="J24" s="832"/>
      <c r="K24" s="708" t="s">
        <v>1181</v>
      </c>
      <c r="L24" s="703"/>
      <c r="M24" s="703"/>
      <c r="N24" s="703"/>
      <c r="O24" s="703"/>
      <c r="P24" s="703"/>
      <c r="Q24" s="703"/>
      <c r="R24" s="703"/>
      <c r="S24" s="703"/>
      <c r="T24" s="703"/>
      <c r="U24" s="703"/>
      <c r="V24" s="703"/>
      <c r="W24" s="703"/>
      <c r="X24" s="703"/>
    </row>
    <row r="25" spans="1:24" s="28" customFormat="1" ht="12.75" customHeight="1" x14ac:dyDescent="0.25">
      <c r="A25" s="703"/>
      <c r="B25" s="703"/>
      <c r="C25" s="44"/>
      <c r="D25" s="44"/>
      <c r="E25" s="721"/>
      <c r="F25" s="45"/>
      <c r="G25" s="45"/>
      <c r="H25" s="46"/>
      <c r="I25" s="722"/>
      <c r="J25" s="722"/>
      <c r="K25" s="723"/>
      <c r="L25" s="703"/>
      <c r="M25" s="703"/>
      <c r="N25" s="703"/>
      <c r="O25" s="703"/>
      <c r="P25" s="703"/>
      <c r="Q25" s="703"/>
      <c r="R25" s="703"/>
      <c r="S25" s="703"/>
      <c r="T25" s="703"/>
      <c r="U25" s="703"/>
      <c r="V25" s="703"/>
      <c r="W25" s="703"/>
      <c r="X25" s="703"/>
    </row>
    <row r="26" spans="1:24" s="15" customFormat="1" ht="25.5" customHeight="1" x14ac:dyDescent="0.3">
      <c r="D26" s="446"/>
      <c r="E26" s="447"/>
      <c r="F26" s="448"/>
      <c r="G26" s="449"/>
      <c r="H26" s="449"/>
      <c r="I26" s="449"/>
      <c r="J26" s="448"/>
      <c r="K26" s="449"/>
      <c r="L26" s="449"/>
      <c r="M26" s="449"/>
    </row>
    <row r="27" spans="1:24" ht="18" customHeight="1" x14ac:dyDescent="0.25">
      <c r="A27" s="3"/>
      <c r="B27" s="710"/>
      <c r="C27" s="710"/>
      <c r="D27" s="710"/>
      <c r="E27" s="724"/>
      <c r="F27" s="725"/>
      <c r="G27" s="725"/>
      <c r="H27" s="725"/>
      <c r="I27" s="725"/>
      <c r="J27" s="725"/>
      <c r="K27" s="726"/>
      <c r="L27" s="710"/>
      <c r="M27" s="710"/>
      <c r="N27" s="710"/>
      <c r="O27" s="710"/>
      <c r="P27" s="710"/>
      <c r="Q27" s="710"/>
      <c r="R27" s="710"/>
      <c r="S27" s="710"/>
      <c r="T27" s="710"/>
      <c r="U27" s="710"/>
      <c r="V27" s="710"/>
      <c r="W27" s="710"/>
      <c r="X27" s="710"/>
    </row>
    <row r="28" spans="1:24" ht="21" customHeight="1" x14ac:dyDescent="0.25">
      <c r="A28" s="710"/>
      <c r="B28" s="710"/>
      <c r="C28" s="710"/>
      <c r="D28" s="710"/>
      <c r="E28" s="597" t="s">
        <v>1185</v>
      </c>
      <c r="F28" s="592"/>
      <c r="G28" s="591"/>
      <c r="H28" s="591"/>
      <c r="I28" s="727"/>
      <c r="J28" s="727"/>
      <c r="K28" s="728"/>
      <c r="L28" s="710"/>
      <c r="M28" s="710"/>
      <c r="N28" s="710"/>
      <c r="O28" s="710"/>
      <c r="P28" s="710"/>
      <c r="Q28" s="710"/>
      <c r="R28" s="710"/>
      <c r="S28" s="710"/>
      <c r="T28" s="710"/>
      <c r="U28" s="710"/>
      <c r="V28" s="710"/>
      <c r="W28" s="710"/>
      <c r="X28" s="710"/>
    </row>
    <row r="29" spans="1:24" ht="58.5" customHeight="1" x14ac:dyDescent="0.25">
      <c r="A29" s="710"/>
      <c r="B29" s="710"/>
      <c r="C29" s="710"/>
      <c r="D29" s="710"/>
      <c r="E29" s="593"/>
      <c r="F29" s="598" t="s">
        <v>1186</v>
      </c>
      <c r="G29" s="399"/>
      <c r="H29" s="35"/>
      <c r="I29" s="833" t="s">
        <v>1187</v>
      </c>
      <c r="J29" s="834"/>
      <c r="K29" s="835"/>
      <c r="L29" s="710"/>
      <c r="M29" s="710"/>
      <c r="N29" s="710"/>
      <c r="O29" s="710"/>
      <c r="P29" s="710"/>
      <c r="Q29" s="710"/>
      <c r="R29" s="710"/>
      <c r="S29" s="710"/>
      <c r="T29" s="710"/>
      <c r="U29" s="710"/>
      <c r="V29" s="710"/>
      <c r="W29" s="719"/>
      <c r="X29" s="719"/>
    </row>
    <row r="30" spans="1:24" s="15" customFormat="1" ht="16.5" x14ac:dyDescent="0.3">
      <c r="A30" s="3"/>
      <c r="E30" s="594"/>
      <c r="F30" s="595"/>
      <c r="G30" s="595"/>
      <c r="H30" s="595"/>
      <c r="I30" s="595"/>
      <c r="J30" s="595"/>
      <c r="K30" s="596"/>
    </row>
    <row r="31" spans="1:24" s="15" customFormat="1" ht="17.25" x14ac:dyDescent="0.3">
      <c r="A31" s="3"/>
      <c r="D31" s="53"/>
    </row>
    <row r="32" spans="1:24" s="15" customFormat="1" ht="17.25" x14ac:dyDescent="0.3">
      <c r="A32" s="3"/>
      <c r="D32" s="53"/>
      <c r="E32" s="307" t="s">
        <v>1188</v>
      </c>
    </row>
    <row r="33" spans="1:11" s="15" customFormat="1" ht="17.25" x14ac:dyDescent="0.3">
      <c r="A33" s="3"/>
      <c r="D33" s="53"/>
      <c r="E33" s="307"/>
      <c r="F33" s="643" t="s">
        <v>1189</v>
      </c>
    </row>
    <row r="34" spans="1:11" s="15" customFormat="1" ht="17.25" x14ac:dyDescent="0.3">
      <c r="A34" s="3"/>
      <c r="D34" s="53"/>
      <c r="E34" s="307"/>
      <c r="F34" s="643" t="s">
        <v>1190</v>
      </c>
    </row>
    <row r="35" spans="1:11" s="275" customFormat="1" ht="30" customHeight="1" x14ac:dyDescent="0.25">
      <c r="A35" s="729"/>
      <c r="B35" s="729"/>
      <c r="C35" s="273"/>
      <c r="D35" s="273"/>
      <c r="E35" s="274"/>
      <c r="F35" s="276" t="s">
        <v>1191</v>
      </c>
      <c r="G35" s="269"/>
      <c r="H35" s="269"/>
      <c r="I35" s="269"/>
      <c r="J35" s="269"/>
      <c r="K35" s="269"/>
    </row>
    <row r="36" spans="1:11" s="275" customFormat="1" ht="30" customHeight="1" x14ac:dyDescent="0.2">
      <c r="A36" s="729"/>
      <c r="B36" s="729"/>
      <c r="C36" s="43"/>
      <c r="D36" s="43"/>
      <c r="E36" s="269"/>
      <c r="F36" s="278" t="s">
        <v>1192</v>
      </c>
      <c r="G36" s="821" t="s">
        <v>1193</v>
      </c>
      <c r="H36" s="821"/>
      <c r="I36" s="821"/>
      <c r="J36" s="821"/>
      <c r="K36" s="821"/>
    </row>
    <row r="37" spans="1:11" s="275" customFormat="1" ht="30" customHeight="1" x14ac:dyDescent="0.2">
      <c r="A37" s="729"/>
      <c r="B37" s="729"/>
      <c r="C37" s="1"/>
      <c r="D37" s="1"/>
      <c r="E37" s="269"/>
      <c r="F37" s="278" t="s">
        <v>1194</v>
      </c>
      <c r="G37" s="822" t="s">
        <v>1195</v>
      </c>
      <c r="H37" s="823"/>
      <c r="I37" s="823"/>
      <c r="J37" s="823"/>
      <c r="K37" s="824"/>
    </row>
    <row r="38" spans="1:11" s="275" customFormat="1" ht="30" customHeight="1" x14ac:dyDescent="0.25">
      <c r="A38" s="729"/>
      <c r="B38" s="729"/>
      <c r="C38" s="273"/>
      <c r="D38" s="273"/>
      <c r="E38" s="274"/>
      <c r="F38" s="276" t="s">
        <v>1196</v>
      </c>
      <c r="G38" s="270"/>
      <c r="H38" s="270"/>
      <c r="I38" s="270"/>
      <c r="J38" s="270"/>
      <c r="K38" s="270"/>
    </row>
    <row r="39" spans="1:11" s="275" customFormat="1" ht="30" customHeight="1" x14ac:dyDescent="0.2">
      <c r="A39" s="729"/>
      <c r="B39" s="729"/>
      <c r="C39" s="1"/>
      <c r="D39" s="1"/>
      <c r="E39" s="271"/>
      <c r="F39" s="277" t="s">
        <v>1192</v>
      </c>
      <c r="G39" s="821" t="s">
        <v>1197</v>
      </c>
      <c r="H39" s="821"/>
      <c r="I39" s="821"/>
      <c r="J39" s="821"/>
      <c r="K39" s="821"/>
    </row>
    <row r="40" spans="1:11" s="275" customFormat="1" ht="30" customHeight="1" x14ac:dyDescent="0.2">
      <c r="A40" s="729"/>
      <c r="B40" s="729"/>
      <c r="C40" s="1"/>
      <c r="D40" s="1"/>
      <c r="E40" s="271"/>
      <c r="F40" s="277" t="s">
        <v>1194</v>
      </c>
      <c r="G40" s="821" t="s">
        <v>1198</v>
      </c>
      <c r="H40" s="821"/>
      <c r="I40" s="821"/>
      <c r="J40" s="821"/>
      <c r="K40" s="821"/>
    </row>
    <row r="41" spans="1:11" s="211" customFormat="1" ht="30" customHeight="1" x14ac:dyDescent="0.25">
      <c r="A41" s="730"/>
      <c r="B41" s="730"/>
      <c r="C41" s="730"/>
      <c r="D41" s="730"/>
      <c r="E41" s="274"/>
      <c r="F41" s="276" t="s">
        <v>1199</v>
      </c>
      <c r="G41" s="269"/>
      <c r="H41" s="269"/>
      <c r="I41" s="269"/>
      <c r="J41" s="269"/>
      <c r="K41" s="269"/>
    </row>
    <row r="42" spans="1:11" s="211" customFormat="1" ht="30" customHeight="1" x14ac:dyDescent="0.2">
      <c r="A42" s="730"/>
      <c r="B42" s="730"/>
      <c r="C42" s="47" t="s">
        <v>1200</v>
      </c>
      <c r="D42" s="731"/>
      <c r="E42" s="272"/>
      <c r="F42" s="766" t="s">
        <v>1201</v>
      </c>
      <c r="G42" s="821" t="s">
        <v>1202</v>
      </c>
      <c r="H42" s="821"/>
      <c r="I42" s="821"/>
      <c r="J42" s="821"/>
      <c r="K42" s="821"/>
    </row>
    <row r="43" spans="1:11" s="211" customFormat="1" ht="30" customHeight="1" x14ac:dyDescent="0.2">
      <c r="A43" s="730"/>
      <c r="B43" s="730"/>
      <c r="C43" s="730"/>
      <c r="D43" s="730"/>
      <c r="E43" s="272"/>
      <c r="F43" s="766" t="s">
        <v>1203</v>
      </c>
      <c r="G43" s="821" t="s">
        <v>1204</v>
      </c>
      <c r="H43" s="821"/>
      <c r="I43" s="821"/>
      <c r="J43" s="821"/>
      <c r="K43" s="821"/>
    </row>
    <row r="44" spans="1:11" s="211" customFormat="1" ht="30" customHeight="1" x14ac:dyDescent="0.25">
      <c r="A44" s="730"/>
      <c r="B44" s="730"/>
      <c r="C44" s="730"/>
      <c r="D44" s="730"/>
      <c r="E44" s="274"/>
      <c r="F44" s="276" t="s">
        <v>1205</v>
      </c>
      <c r="G44" s="269"/>
      <c r="H44" s="269"/>
      <c r="I44" s="269"/>
      <c r="J44" s="269"/>
      <c r="K44" s="269"/>
    </row>
    <row r="45" spans="1:11" s="211" customFormat="1" ht="30" customHeight="1" x14ac:dyDescent="0.2">
      <c r="A45" s="730"/>
      <c r="B45" s="730"/>
      <c r="C45" s="730"/>
      <c r="D45" s="730"/>
      <c r="E45" s="271"/>
      <c r="F45" s="277" t="s">
        <v>1201</v>
      </c>
      <c r="G45" s="821" t="s">
        <v>1206</v>
      </c>
      <c r="H45" s="821"/>
      <c r="I45" s="821"/>
      <c r="J45" s="821"/>
      <c r="K45" s="821"/>
    </row>
    <row r="46" spans="1:11" s="211" customFormat="1" ht="30" customHeight="1" x14ac:dyDescent="0.2">
      <c r="A46" s="730"/>
      <c r="B46" s="730"/>
      <c r="C46" s="730"/>
      <c r="D46" s="730"/>
      <c r="E46" s="271"/>
      <c r="F46" s="277" t="s">
        <v>1203</v>
      </c>
      <c r="G46" s="821" t="s">
        <v>1207</v>
      </c>
      <c r="H46" s="821"/>
      <c r="I46" s="821"/>
      <c r="J46" s="821"/>
      <c r="K46" s="821"/>
    </row>
  </sheetData>
  <sheetProtection formatColumns="0"/>
  <mergeCells count="19">
    <mergeCell ref="E18:J18"/>
    <mergeCell ref="E20:J20"/>
    <mergeCell ref="E22:J22"/>
    <mergeCell ref="E24:J24"/>
    <mergeCell ref="G36:K36"/>
    <mergeCell ref="I29:K29"/>
    <mergeCell ref="L14:L16"/>
    <mergeCell ref="C5:G5"/>
    <mergeCell ref="E9:K9"/>
    <mergeCell ref="E11:F11"/>
    <mergeCell ref="E14:J14"/>
    <mergeCell ref="E16:J16"/>
    <mergeCell ref="G42:K42"/>
    <mergeCell ref="G43:K43"/>
    <mergeCell ref="G45:K45"/>
    <mergeCell ref="G46:K46"/>
    <mergeCell ref="G37:K37"/>
    <mergeCell ref="G39:K39"/>
    <mergeCell ref="G40:K40"/>
  </mergeCells>
  <dataValidations count="2">
    <dataValidation type="decimal" operator="equal" allowBlank="1" showInputMessage="1" showErrorMessage="1" errorTitle="Error" error="One-Year Diversified Total must be equal to the sum total of the Post diversification values" sqref="F26" xr:uid="{008F18D7-3CEA-4F0E-96F0-5029DC7B0DBF}">
      <formula1>H24</formula1>
    </dataValidation>
    <dataValidation type="decimal" operator="equal" allowBlank="1" showInputMessage="1" showErrorMessage="1" errorTitle="Error" error="Ultimate Diversified Total must equal the sum total of the Post diversification Risk Categories" sqref="J26" xr:uid="{F3C8012C-B611-4B06-A40E-B4DD6F6DEADE}">
      <formula1>L24</formula1>
    </dataValidation>
  </dataValidations>
  <pageMargins left="0.70866141732283472" right="0.70866141732283472" top="0.74803149606299213" bottom="0.74803149606299213" header="0.31496062992125984" footer="0.31496062992125984"/>
  <pageSetup paperSize="9" scale="91" fitToHeight="0" orientation="landscape" verticalDpi="90" r:id="rId1"/>
  <headerFooter scaleWithDoc="0">
    <oddHeader>&amp;R&amp;F</oddHeader>
    <oddFooter>&amp;L&amp;D &amp;T&amp;RPage &amp;P of &amp;N&amp;C&amp;1#&amp;"Calibri"&amp;10&amp;K000000Classification: Confidential</oddFooter>
  </headerFooter>
  <rowBreaks count="1" manualBreakCount="1">
    <brk id="34" max="11"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CE3D8CF-D22D-4731-A6CA-028CE0126004}">
          <x14:formula1>
            <xm:f>RS_ValueSource!$E$53:$E$58</xm:f>
          </x14:formula1>
          <xm:sqref>I29</xm:sqref>
        </x14:dataValidation>
        <x14:dataValidation type="list" allowBlank="1" showInputMessage="1" showErrorMessage="1" xr:uid="{211024E9-D2AE-421B-8A45-552FB07364DA}">
          <x14:formula1>
            <xm:f>RS_ValueSource!$E$44:$E$47</xm:f>
          </x14:formula1>
          <xm:sqref>K12</xm:sqref>
        </x14:dataValidation>
        <x14:dataValidation type="list" allowBlank="1" showInputMessage="1" showErrorMessage="1" xr:uid="{00000000-0002-0000-0600-000000000000}">
          <x14:formula1>
            <xm:f>RS_ValueSource!F32:F33</xm:f>
          </x14:formula1>
          <xm:sqref>K24</xm:sqref>
        </x14:dataValidation>
        <x14:dataValidation type="list" allowBlank="1" showInputMessage="1" showErrorMessage="1" xr:uid="{00000000-0002-0000-0600-000001000000}">
          <x14:formula1>
            <xm:f>RS_ValueSource!F34:F35</xm:f>
          </x14:formula1>
          <xm:sqref>K14</xm:sqref>
        </x14:dataValidation>
        <x14:dataValidation type="list" allowBlank="1" showInputMessage="1" showErrorMessage="1" xr:uid="{00000000-0002-0000-0600-000002000000}">
          <x14:formula1>
            <xm:f>RS_ValueSource!F2:F3</xm:f>
          </x14:formula1>
          <xm:sqref>K16</xm:sqref>
        </x14:dataValidation>
        <x14:dataValidation type="list" allowBlank="1" showInputMessage="1" showErrorMessage="1" xr:uid="{00000000-0002-0000-0600-000003000000}">
          <x14:formula1>
            <xm:f>RS_ValueSource!F36:F37</xm:f>
          </x14:formula1>
          <xm:sqref>K18</xm:sqref>
        </x14:dataValidation>
        <x14:dataValidation type="list" allowBlank="1" showInputMessage="1" showErrorMessage="1" xr:uid="{00000000-0002-0000-0600-000004000000}">
          <x14:formula1>
            <xm:f>RS_ValueSource!F36:F37</xm:f>
          </x14:formula1>
          <xm:sqref>K20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E19C-ACC1-4B1B-B0B5-5207FD38E281}">
  <sheetPr codeName="Sheet49">
    <tabColor rgb="FFFFFF00"/>
    <pageSetUpPr fitToPage="1"/>
  </sheetPr>
  <dimension ref="B1:I17"/>
  <sheetViews>
    <sheetView zoomScale="80" zoomScaleNormal="80" zoomScaleSheetLayoutView="55" workbookViewId="0">
      <pane ySplit="3" topLeftCell="A4" activePane="bottomLeft" state="frozen"/>
      <selection activeCell="C39" sqref="C39"/>
      <selection pane="bottomLeft" activeCell="A4" sqref="A4"/>
    </sheetView>
  </sheetViews>
  <sheetFormatPr defaultColWidth="9.140625" defaultRowHeight="15" x14ac:dyDescent="0.25"/>
  <cols>
    <col min="1" max="1" width="5.7109375" style="279" customWidth="1"/>
    <col min="2" max="2" width="11.85546875" style="281" customWidth="1"/>
    <col min="3" max="3" width="15.140625" style="281" customWidth="1"/>
    <col min="4" max="5" width="28" style="280" customWidth="1"/>
    <col min="6" max="6" width="9.7109375" style="280" customWidth="1"/>
    <col min="7" max="7" width="44.28515625" style="280" customWidth="1"/>
    <col min="8" max="8" width="40.7109375" style="280" customWidth="1"/>
    <col min="9" max="9" width="12.7109375" style="279" customWidth="1"/>
    <col min="10" max="16384" width="9.140625" style="279"/>
  </cols>
  <sheetData>
    <row r="1" spans="2:9" x14ac:dyDescent="0.25">
      <c r="B1" s="279"/>
      <c r="C1" s="279"/>
      <c r="D1" s="279"/>
      <c r="E1" s="279"/>
      <c r="F1" s="279"/>
      <c r="G1" s="279"/>
    </row>
    <row r="2" spans="2:9" ht="48" customHeight="1" x14ac:dyDescent="0.25">
      <c r="B2" s="836" t="s">
        <v>1208</v>
      </c>
      <c r="C2" s="837"/>
      <c r="D2" s="837"/>
      <c r="E2" s="837"/>
      <c r="F2" s="837"/>
      <c r="G2" s="837"/>
      <c r="H2" s="837"/>
      <c r="I2" s="837"/>
    </row>
    <row r="3" spans="2:9" ht="32.25" customHeight="1" x14ac:dyDescent="0.25">
      <c r="B3" s="282" t="s">
        <v>1209</v>
      </c>
      <c r="C3" s="282" t="s">
        <v>1210</v>
      </c>
      <c r="D3" s="282" t="s">
        <v>1211</v>
      </c>
      <c r="E3" s="282" t="s">
        <v>986</v>
      </c>
      <c r="F3" s="282" t="s">
        <v>1212</v>
      </c>
      <c r="G3" s="282" t="s">
        <v>1213</v>
      </c>
      <c r="H3" s="283" t="s">
        <v>1214</v>
      </c>
      <c r="I3" s="282" t="s">
        <v>1145</v>
      </c>
    </row>
    <row r="4" spans="2:9" ht="93.75" customHeight="1" x14ac:dyDescent="0.25">
      <c r="B4" s="289" t="s">
        <v>1215</v>
      </c>
      <c r="C4" s="401" t="s">
        <v>1216</v>
      </c>
      <c r="D4" s="290" t="s">
        <v>1217</v>
      </c>
      <c r="E4" s="290" t="s">
        <v>1218</v>
      </c>
      <c r="F4" s="289" t="s">
        <v>1219</v>
      </c>
      <c r="G4" s="290" t="s">
        <v>1217</v>
      </c>
      <c r="H4" s="590" t="s">
        <v>1220</v>
      </c>
      <c r="I4" s="711" t="s">
        <v>890</v>
      </c>
    </row>
    <row r="5" spans="2:9" ht="57.75" customHeight="1" x14ac:dyDescent="0.25">
      <c r="B5" s="289" t="s">
        <v>1221</v>
      </c>
      <c r="C5" s="372" t="s">
        <v>1222</v>
      </c>
      <c r="D5" s="290" t="s">
        <v>1223</v>
      </c>
      <c r="E5" s="290" t="s">
        <v>1224</v>
      </c>
      <c r="F5" s="289" t="s">
        <v>895</v>
      </c>
      <c r="G5" s="290" t="s">
        <v>1223</v>
      </c>
      <c r="H5" s="290"/>
      <c r="I5" s="711" t="s">
        <v>888</v>
      </c>
    </row>
    <row r="6" spans="2:9" ht="57.75" customHeight="1" x14ac:dyDescent="0.25">
      <c r="B6" s="289" t="s">
        <v>1225</v>
      </c>
      <c r="C6" s="372" t="s">
        <v>1226</v>
      </c>
      <c r="D6" s="290" t="s">
        <v>1223</v>
      </c>
      <c r="E6" s="290" t="s">
        <v>1224</v>
      </c>
      <c r="F6" s="289" t="s">
        <v>895</v>
      </c>
      <c r="G6" s="290" t="s">
        <v>1223</v>
      </c>
      <c r="H6" s="290"/>
      <c r="I6" s="711" t="s">
        <v>888</v>
      </c>
    </row>
    <row r="7" spans="2:9" ht="57.75" customHeight="1" x14ac:dyDescent="0.25">
      <c r="B7" s="289" t="s">
        <v>1227</v>
      </c>
      <c r="C7" s="372" t="s">
        <v>1228</v>
      </c>
      <c r="D7" s="290" t="s">
        <v>1229</v>
      </c>
      <c r="E7" s="290" t="s">
        <v>1230</v>
      </c>
      <c r="F7" s="289" t="s">
        <v>895</v>
      </c>
      <c r="G7" s="290" t="s">
        <v>1231</v>
      </c>
      <c r="H7" s="290"/>
      <c r="I7" s="711" t="s">
        <v>888</v>
      </c>
    </row>
    <row r="8" spans="2:9" ht="57.75" customHeight="1" x14ac:dyDescent="0.25">
      <c r="B8" s="289" t="s">
        <v>1232</v>
      </c>
      <c r="C8" s="372" t="s">
        <v>1233</v>
      </c>
      <c r="D8" s="290" t="s">
        <v>1234</v>
      </c>
      <c r="E8" s="290" t="s">
        <v>1235</v>
      </c>
      <c r="F8" s="289" t="s">
        <v>895</v>
      </c>
      <c r="G8" s="290" t="s">
        <v>1236</v>
      </c>
      <c r="H8" s="590" t="s">
        <v>1237</v>
      </c>
      <c r="I8" s="711" t="s">
        <v>890</v>
      </c>
    </row>
    <row r="9" spans="2:9" ht="57.75" customHeight="1" x14ac:dyDescent="0.25">
      <c r="B9" s="289" t="s">
        <v>1238</v>
      </c>
      <c r="C9" s="372" t="s">
        <v>1239</v>
      </c>
      <c r="D9" s="290" t="s">
        <v>1240</v>
      </c>
      <c r="E9" s="290" t="s">
        <v>1241</v>
      </c>
      <c r="F9" s="289" t="s">
        <v>895</v>
      </c>
      <c r="G9" s="290" t="s">
        <v>1242</v>
      </c>
      <c r="H9" s="590" t="s">
        <v>1243</v>
      </c>
      <c r="I9" s="711" t="s">
        <v>888</v>
      </c>
    </row>
    <row r="10" spans="2:9" ht="57.75" customHeight="1" x14ac:dyDescent="0.25">
      <c r="B10" s="289" t="s">
        <v>1244</v>
      </c>
      <c r="C10" s="372" t="s">
        <v>1245</v>
      </c>
      <c r="D10" s="290" t="s">
        <v>1246</v>
      </c>
      <c r="E10" s="290" t="s">
        <v>1247</v>
      </c>
      <c r="F10" s="289" t="s">
        <v>895</v>
      </c>
      <c r="G10" s="290" t="s">
        <v>1248</v>
      </c>
      <c r="H10" s="590" t="s">
        <v>1249</v>
      </c>
      <c r="I10" s="711" t="s">
        <v>891</v>
      </c>
    </row>
    <row r="11" spans="2:9" ht="58.5" customHeight="1" x14ac:dyDescent="0.25">
      <c r="B11" s="698" t="s">
        <v>1250</v>
      </c>
      <c r="C11" s="699" t="s">
        <v>1222</v>
      </c>
      <c r="D11" s="700" t="s">
        <v>1251</v>
      </c>
      <c r="E11" s="700" t="s">
        <v>1252</v>
      </c>
      <c r="F11" s="698" t="s">
        <v>893</v>
      </c>
      <c r="G11" s="700" t="s">
        <v>1253</v>
      </c>
      <c r="H11" s="701" t="s">
        <v>1254</v>
      </c>
      <c r="I11" s="702" t="s">
        <v>891</v>
      </c>
    </row>
    <row r="12" spans="2:9" ht="58.5" customHeight="1" x14ac:dyDescent="0.25">
      <c r="B12" s="698" t="s">
        <v>1255</v>
      </c>
      <c r="C12" s="699" t="s">
        <v>1256</v>
      </c>
      <c r="D12" s="700" t="s">
        <v>1257</v>
      </c>
      <c r="E12" s="700" t="s">
        <v>1258</v>
      </c>
      <c r="F12" s="698" t="s">
        <v>893</v>
      </c>
      <c r="G12" s="700" t="s">
        <v>1259</v>
      </c>
      <c r="H12" s="701" t="s">
        <v>1254</v>
      </c>
      <c r="I12" s="702" t="s">
        <v>891</v>
      </c>
    </row>
    <row r="13" spans="2:9" ht="58.5" customHeight="1" x14ac:dyDescent="0.25">
      <c r="B13" s="698" t="s">
        <v>1260</v>
      </c>
      <c r="C13" s="699" t="s">
        <v>1228</v>
      </c>
      <c r="D13" s="700" t="s">
        <v>1261</v>
      </c>
      <c r="E13" s="700" t="s">
        <v>1262</v>
      </c>
      <c r="F13" s="698" t="s">
        <v>893</v>
      </c>
      <c r="G13" s="700" t="s">
        <v>1263</v>
      </c>
      <c r="H13" s="701" t="s">
        <v>1254</v>
      </c>
      <c r="I13" s="702" t="s">
        <v>891</v>
      </c>
    </row>
    <row r="14" spans="2:9" ht="58.5" customHeight="1" x14ac:dyDescent="0.25">
      <c r="B14" s="698" t="s">
        <v>1264</v>
      </c>
      <c r="C14" s="699" t="s">
        <v>1265</v>
      </c>
      <c r="D14" s="700" t="s">
        <v>1266</v>
      </c>
      <c r="E14" s="700" t="s">
        <v>1267</v>
      </c>
      <c r="F14" s="698" t="s">
        <v>893</v>
      </c>
      <c r="G14" s="700" t="s">
        <v>1268</v>
      </c>
      <c r="H14" s="701" t="s">
        <v>1254</v>
      </c>
      <c r="I14" s="702" t="s">
        <v>891</v>
      </c>
    </row>
    <row r="15" spans="2:9" ht="58.5" hidden="1" customHeight="1" x14ac:dyDescent="0.25">
      <c r="B15" s="698"/>
      <c r="C15" s="699" t="s">
        <v>1269</v>
      </c>
      <c r="D15" s="700" t="s">
        <v>1270</v>
      </c>
      <c r="E15" s="700" t="s">
        <v>1271</v>
      </c>
      <c r="F15" s="698" t="s">
        <v>1219</v>
      </c>
      <c r="G15" s="700" t="s">
        <v>1272</v>
      </c>
      <c r="H15" s="701" t="s">
        <v>1254</v>
      </c>
      <c r="I15" s="702" t="s">
        <v>891</v>
      </c>
    </row>
    <row r="16" spans="2:9" ht="58.5" customHeight="1" x14ac:dyDescent="0.25">
      <c r="B16" s="698" t="s">
        <v>1273</v>
      </c>
      <c r="C16" s="699" t="s">
        <v>1233</v>
      </c>
      <c r="D16" s="700" t="s">
        <v>1274</v>
      </c>
      <c r="E16" s="700" t="s">
        <v>1275</v>
      </c>
      <c r="F16" s="698" t="s">
        <v>893</v>
      </c>
      <c r="G16" s="700" t="s">
        <v>1276</v>
      </c>
      <c r="H16" s="701" t="s">
        <v>1254</v>
      </c>
      <c r="I16" s="804" t="s">
        <v>891</v>
      </c>
    </row>
    <row r="17" spans="2:9" ht="58.5" customHeight="1" x14ac:dyDescent="0.25">
      <c r="B17" s="698" t="s">
        <v>1277</v>
      </c>
      <c r="C17" s="699" t="s">
        <v>1245</v>
      </c>
      <c r="D17" s="700" t="s">
        <v>1278</v>
      </c>
      <c r="E17" s="700" t="s">
        <v>1279</v>
      </c>
      <c r="F17" s="698" t="s">
        <v>893</v>
      </c>
      <c r="G17" s="700" t="s">
        <v>1280</v>
      </c>
      <c r="H17" s="701" t="s">
        <v>1254</v>
      </c>
      <c r="I17" s="804" t="s">
        <v>891</v>
      </c>
    </row>
  </sheetData>
  <mergeCells count="1">
    <mergeCell ref="B2:I2"/>
  </mergeCells>
  <conditionalFormatting sqref="F1 F3:F4 F6:F9 F18:F955">
    <cfRule type="cellIs" dxfId="1141" priority="62" stopIfTrue="1" operator="equal">
      <formula>"Validation"</formula>
    </cfRule>
    <cfRule type="cellIs" dxfId="1140" priority="63" operator="equal">
      <formula>"Pre-populated"</formula>
    </cfRule>
  </conditionalFormatting>
  <conditionalFormatting sqref="I1 I3:I4 I6:I9 I18:I955">
    <cfRule type="cellIs" dxfId="1139" priority="64" operator="equal">
      <formula>"Updated"</formula>
    </cfRule>
    <cfRule type="cellIs" dxfId="1138" priority="65" operator="equal">
      <formula>"New"</formula>
    </cfRule>
  </conditionalFormatting>
  <conditionalFormatting sqref="B4:C9 C1:H1 B18:H955 B3:H3 E4:F5 G6:H7 F6:F10 G9:H9 G8">
    <cfRule type="expression" dxfId="1137" priority="66">
      <formula>OR($I1="New",$I1="Updated")</formula>
    </cfRule>
  </conditionalFormatting>
  <conditionalFormatting sqref="B1">
    <cfRule type="expression" dxfId="1136" priority="61">
      <formula>OR($I1="New",$I1="Updated")</formula>
    </cfRule>
  </conditionalFormatting>
  <conditionalFormatting sqref="F5">
    <cfRule type="cellIs" dxfId="1135" priority="53" stopIfTrue="1" operator="equal">
      <formula>"Validation"</formula>
    </cfRule>
    <cfRule type="cellIs" dxfId="1134" priority="54" operator="equal">
      <formula>"Pre-populated"</formula>
    </cfRule>
  </conditionalFormatting>
  <conditionalFormatting sqref="I5">
    <cfRule type="cellIs" dxfId="1133" priority="55" operator="equal">
      <formula>"Updated"</formula>
    </cfRule>
    <cfRule type="cellIs" dxfId="1132" priority="56" operator="equal">
      <formula>"New"</formula>
    </cfRule>
  </conditionalFormatting>
  <conditionalFormatting sqref="B5:B9">
    <cfRule type="expression" dxfId="1131" priority="57">
      <formula>OR($I5="New",$I5="Updated")</formula>
    </cfRule>
  </conditionalFormatting>
  <conditionalFormatting sqref="E6">
    <cfRule type="expression" dxfId="1130" priority="52">
      <formula>OR($I6="New",$I6="Updated")</formula>
    </cfRule>
  </conditionalFormatting>
  <conditionalFormatting sqref="D6">
    <cfRule type="expression" dxfId="1129" priority="42">
      <formula>OR($I6="New",$I6="Updated")</formula>
    </cfRule>
  </conditionalFormatting>
  <conditionalFormatting sqref="H5">
    <cfRule type="expression" dxfId="1128" priority="49">
      <formula>OR($I5="New",$I5="Updated")</formula>
    </cfRule>
  </conditionalFormatting>
  <conditionalFormatting sqref="G5">
    <cfRule type="expression" dxfId="1127" priority="44">
      <formula>OR($I5="New",$I5="Updated")</formula>
    </cfRule>
  </conditionalFormatting>
  <conditionalFormatting sqref="D5">
    <cfRule type="expression" dxfId="1126" priority="41">
      <formula>OR($I5="New",$I5="Updated")</formula>
    </cfRule>
  </conditionalFormatting>
  <conditionalFormatting sqref="D7:D9">
    <cfRule type="expression" dxfId="1125" priority="40">
      <formula>OR($I7="New",$I7="Updated")</formula>
    </cfRule>
  </conditionalFormatting>
  <conditionalFormatting sqref="G4">
    <cfRule type="expression" dxfId="1124" priority="45">
      <formula>OR($I4="New",$I4="Updated")</formula>
    </cfRule>
  </conditionalFormatting>
  <conditionalFormatting sqref="D4">
    <cfRule type="expression" dxfId="1123" priority="43">
      <formula>OR($I4="New",$I4="Updated")</formula>
    </cfRule>
  </conditionalFormatting>
  <conditionalFormatting sqref="E7">
    <cfRule type="expression" dxfId="1122" priority="39">
      <formula>OR($I7="New",$I7="Updated")</formula>
    </cfRule>
  </conditionalFormatting>
  <conditionalFormatting sqref="E9">
    <cfRule type="expression" dxfId="1121" priority="38">
      <formula>OR($I9="New",$I9="Updated")</formula>
    </cfRule>
  </conditionalFormatting>
  <conditionalFormatting sqref="E8">
    <cfRule type="expression" dxfId="1120" priority="37">
      <formula>OR($I8="New",$I8="Updated")</formula>
    </cfRule>
  </conditionalFormatting>
  <conditionalFormatting sqref="F10">
    <cfRule type="cellIs" dxfId="1119" priority="32" stopIfTrue="1" operator="equal">
      <formula>"Validation"</formula>
    </cfRule>
    <cfRule type="cellIs" dxfId="1118" priority="33" operator="equal">
      <formula>"Pre-populated"</formula>
    </cfRule>
  </conditionalFormatting>
  <conditionalFormatting sqref="I10">
    <cfRule type="cellIs" dxfId="1117" priority="34" operator="equal">
      <formula>"Updated"</formula>
    </cfRule>
    <cfRule type="cellIs" dxfId="1116" priority="35" operator="equal">
      <formula>"New"</formula>
    </cfRule>
  </conditionalFormatting>
  <conditionalFormatting sqref="B10:C10">
    <cfRule type="expression" dxfId="1115" priority="36">
      <formula>OR($I10="New",$I10="Updated")</formula>
    </cfRule>
  </conditionalFormatting>
  <conditionalFormatting sqref="B10">
    <cfRule type="expression" dxfId="1114" priority="31">
      <formula>OR($I10="New",$I10="Updated")</formula>
    </cfRule>
  </conditionalFormatting>
  <conditionalFormatting sqref="H10">
    <cfRule type="expression" dxfId="1113" priority="30">
      <formula>OR($I10="New",$I10="Updated")</formula>
    </cfRule>
  </conditionalFormatting>
  <conditionalFormatting sqref="D10">
    <cfRule type="expression" dxfId="1112" priority="28">
      <formula>OR($I10="New",$I10="Updated")</formula>
    </cfRule>
  </conditionalFormatting>
  <conditionalFormatting sqref="G10">
    <cfRule type="expression" dxfId="1111" priority="29">
      <formula>OR($I10="New",$I10="Updated")</formula>
    </cfRule>
  </conditionalFormatting>
  <conditionalFormatting sqref="E10">
    <cfRule type="expression" dxfId="1110" priority="27">
      <formula>OR($I10="New",$I10="Updated")</formula>
    </cfRule>
  </conditionalFormatting>
  <conditionalFormatting sqref="H8">
    <cfRule type="expression" dxfId="1109" priority="26">
      <formula>OR($I8="New",$I8="Updated")</formula>
    </cfRule>
  </conditionalFormatting>
  <conditionalFormatting sqref="H4">
    <cfRule type="expression" dxfId="1108" priority="25">
      <formula>OR($I4="New",$I4="Updated")</formula>
    </cfRule>
  </conditionalFormatting>
  <conditionalFormatting sqref="F11:F15">
    <cfRule type="expression" dxfId="1107" priority="24">
      <formula>OR($I11="New",$I11="Updated")</formula>
    </cfRule>
  </conditionalFormatting>
  <conditionalFormatting sqref="F11:F15">
    <cfRule type="cellIs" dxfId="1106" priority="19" stopIfTrue="1" operator="equal">
      <formula>"Validation"</formula>
    </cfRule>
    <cfRule type="cellIs" dxfId="1105" priority="20" operator="equal">
      <formula>"Pre-populated"</formula>
    </cfRule>
  </conditionalFormatting>
  <conditionalFormatting sqref="I11:I15">
    <cfRule type="cellIs" dxfId="1104" priority="21" operator="equal">
      <formula>"Updated"</formula>
    </cfRule>
    <cfRule type="cellIs" dxfId="1103" priority="22" operator="equal">
      <formula>"New"</formula>
    </cfRule>
  </conditionalFormatting>
  <conditionalFormatting sqref="B11:C15">
    <cfRule type="expression" dxfId="1102" priority="23">
      <formula>OR($I11="New",$I11="Updated")</formula>
    </cfRule>
  </conditionalFormatting>
  <conditionalFormatting sqref="B11:B15">
    <cfRule type="expression" dxfId="1101" priority="18">
      <formula>OR($I11="New",$I11="Updated")</formula>
    </cfRule>
  </conditionalFormatting>
  <conditionalFormatting sqref="D11:D15">
    <cfRule type="expression" dxfId="1100" priority="16">
      <formula>OR($I11="New",$I11="Updated")</formula>
    </cfRule>
  </conditionalFormatting>
  <conditionalFormatting sqref="G11:G15">
    <cfRule type="expression" dxfId="1099" priority="17">
      <formula>OR($I11="New",$I11="Updated")</formula>
    </cfRule>
  </conditionalFormatting>
  <conditionalFormatting sqref="E11:E15">
    <cfRule type="expression" dxfId="1098" priority="15">
      <formula>OR($I11="New",$I11="Updated")</formula>
    </cfRule>
  </conditionalFormatting>
  <conditionalFormatting sqref="H11:H15">
    <cfRule type="expression" dxfId="1097" priority="14">
      <formula>OR($I11="New",$I11="Updated")</formula>
    </cfRule>
  </conditionalFormatting>
  <conditionalFormatting sqref="F16:F17">
    <cfRule type="expression" dxfId="1096" priority="13">
      <formula>OR($I16="New",$I16="Updated")</formula>
    </cfRule>
  </conditionalFormatting>
  <conditionalFormatting sqref="F16:F17">
    <cfRule type="cellIs" dxfId="1095" priority="8" stopIfTrue="1" operator="equal">
      <formula>"Validation"</formula>
    </cfRule>
    <cfRule type="cellIs" dxfId="1094" priority="9" operator="equal">
      <formula>"Pre-populated"</formula>
    </cfRule>
  </conditionalFormatting>
  <conditionalFormatting sqref="I16:I17">
    <cfRule type="cellIs" dxfId="1093" priority="10" operator="equal">
      <formula>"Updated"</formula>
    </cfRule>
    <cfRule type="cellIs" dxfId="1092" priority="11" operator="equal">
      <formula>"New"</formula>
    </cfRule>
  </conditionalFormatting>
  <conditionalFormatting sqref="B16:B17">
    <cfRule type="expression" dxfId="1091" priority="12">
      <formula>OR($I16="New",$I16="Updated")</formula>
    </cfRule>
  </conditionalFormatting>
  <conditionalFormatting sqref="B16:B17">
    <cfRule type="expression" dxfId="1090" priority="7">
      <formula>OR($I16="New",$I16="Updated")</formula>
    </cfRule>
  </conditionalFormatting>
  <conditionalFormatting sqref="D16:D17">
    <cfRule type="expression" dxfId="1089" priority="5">
      <formula>OR($I16="New",$I16="Updated")</formula>
    </cfRule>
  </conditionalFormatting>
  <conditionalFormatting sqref="G16:G17">
    <cfRule type="expression" dxfId="1088" priority="6">
      <formula>OR($I16="New",$I16="Updated")</formula>
    </cfRule>
  </conditionalFormatting>
  <conditionalFormatting sqref="E16:E17">
    <cfRule type="expression" dxfId="1087" priority="4">
      <formula>OR($I16="New",$I16="Updated")</formula>
    </cfRule>
  </conditionalFormatting>
  <conditionalFormatting sqref="H16:H17">
    <cfRule type="expression" dxfId="1086" priority="3">
      <formula>OR($I16="New",$I16="Updated")</formula>
    </cfRule>
  </conditionalFormatting>
  <conditionalFormatting sqref="C17">
    <cfRule type="expression" dxfId="1085" priority="2">
      <formula>OR($I17="New",$I17="Updated")</formula>
    </cfRule>
  </conditionalFormatting>
  <conditionalFormatting sqref="C16">
    <cfRule type="expression" dxfId="1084" priority="1">
      <formula>OR($I16="New",$I16="Updated")</formula>
    </cfRule>
  </conditionalFormatting>
  <pageMargins left="0.70866141732283472" right="0.70866141732283472" top="0.74803149606299213" bottom="0.74803149606299213" header="0.31496062992125984" footer="0.31496062992125984"/>
  <pageSetup paperSize="9" scale="7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5D8349F-CC57-4B5F-8A85-0469D80330F0}">
          <x14:formula1>
            <xm:f>RS_ValueSource!$E$38:$E$40</xm:f>
          </x14:formula1>
          <xm:sqref>I4:I10</xm:sqref>
        </x14:dataValidation>
        <x14:dataValidation type="list" allowBlank="1" showInputMessage="1" showErrorMessage="1" xr:uid="{EF4C0FDC-FD6D-46C4-A88B-38F743AA994D}">
          <x14:formula1>
            <xm:f>RS_ValueSource!$E$41:$E$43</xm:f>
          </x14:formula1>
          <xm:sqref>F4</xm:sqref>
        </x14:dataValidation>
        <x14:dataValidation type="list" allowBlank="1" showInputMessage="1" showErrorMessage="1" xr:uid="{F8313AAB-F329-4827-A3E1-64F4241FC1CF}">
          <x14:formula1>
            <xm:f>'Y:\2021 SCR Review\Project Management\Pro Forma\2021 LCR\[LCR_Specification_2021_FINAL.xlsx]RS_ValueSource'!#REF!</xm:f>
          </x14:formula1>
          <xm:sqref>I11:I17 F15:F17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7B824CCE38DB4A94266E48C2F96BE0" ma:contentTypeVersion="2" ma:contentTypeDescription="Create a new document." ma:contentTypeScope="" ma:versionID="373bba5a537c79ae8ae259bc774e3254">
  <xsd:schema xmlns:xsd="http://www.w3.org/2001/XMLSchema" xmlns:xs="http://www.w3.org/2001/XMLSchema" xmlns:p="http://schemas.microsoft.com/office/2006/metadata/properties" xmlns:ns2="237144fe-ea19-499c-9e73-58b42bf9247a" targetNamespace="http://schemas.microsoft.com/office/2006/metadata/properties" ma:root="true" ma:fieldsID="d231f5cf857792da61c4f7cdf1758c3b" ns2:_="">
    <xsd:import namespace="237144fe-ea19-499c-9e73-58b42bf9247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7144fe-ea19-499c-9e73-58b42bf924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19BF23-53A1-4BE0-81EF-AB3AC26EB82C}">
  <ds:schemaRefs>
    <ds:schemaRef ds:uri="http://purl.org/dc/terms/"/>
    <ds:schemaRef ds:uri="http://schemas.openxmlformats.org/package/2006/metadata/core-properties"/>
    <ds:schemaRef ds:uri="237144fe-ea19-499c-9e73-58b42bf9247a"/>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94D8E46-CCA2-4793-93F6-618749548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7144fe-ea19-499c-9e73-58b42bf92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9B87F-9900-462D-82E0-8E644DF20E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83</vt:i4>
      </vt:variant>
    </vt:vector>
  </HeadingPairs>
  <TitlesOfParts>
    <vt:vector size="140" baseType="lpstr">
      <vt:lpstr>adjustmentSheet</vt:lpstr>
      <vt:lpstr>RS_ValueSource</vt:lpstr>
      <vt:lpstr>Home</vt:lpstr>
      <vt:lpstr>Key</vt:lpstr>
      <vt:lpstr>LCR Notes 309 - 314</vt:lpstr>
      <vt:lpstr>LCR Notes 500 - 571</vt:lpstr>
      <vt:lpstr>010</vt:lpstr>
      <vt:lpstr>012</vt:lpstr>
      <vt:lpstr>012 Validations</vt:lpstr>
      <vt:lpstr>309</vt:lpstr>
      <vt:lpstr>309 Validations</vt:lpstr>
      <vt:lpstr>310</vt:lpstr>
      <vt:lpstr>310 Validations</vt:lpstr>
      <vt:lpstr>311</vt:lpstr>
      <vt:lpstr>311 Validations</vt:lpstr>
      <vt:lpstr>312</vt:lpstr>
      <vt:lpstr>312 Validations</vt:lpstr>
      <vt:lpstr>313</vt:lpstr>
      <vt:lpstr>313 Validations</vt:lpstr>
      <vt:lpstr>314</vt:lpstr>
      <vt:lpstr>314 Validations</vt:lpstr>
      <vt:lpstr>400</vt:lpstr>
      <vt:lpstr>400 Validations</vt:lpstr>
      <vt:lpstr>500</vt:lpstr>
      <vt:lpstr>500 Validations</vt:lpstr>
      <vt:lpstr>501</vt:lpstr>
      <vt:lpstr>502</vt:lpstr>
      <vt:lpstr>502 Validations</vt:lpstr>
      <vt:lpstr>503</vt:lpstr>
      <vt:lpstr>510</vt:lpstr>
      <vt:lpstr>510 Validations</vt:lpstr>
      <vt:lpstr>511</vt:lpstr>
      <vt:lpstr>520</vt:lpstr>
      <vt:lpstr>520 Validations</vt:lpstr>
      <vt:lpstr>521</vt:lpstr>
      <vt:lpstr>ChartData</vt:lpstr>
      <vt:lpstr>530</vt:lpstr>
      <vt:lpstr>530 Validations</vt:lpstr>
      <vt:lpstr>531</vt:lpstr>
      <vt:lpstr>531 Validations</vt:lpstr>
      <vt:lpstr>540</vt:lpstr>
      <vt:lpstr>541</vt:lpstr>
      <vt:lpstr>550</vt:lpstr>
      <vt:lpstr>550 Validations</vt:lpstr>
      <vt:lpstr>560</vt:lpstr>
      <vt:lpstr>560 Validations</vt:lpstr>
      <vt:lpstr>561</vt:lpstr>
      <vt:lpstr>561 Validations</vt:lpstr>
      <vt:lpstr>562</vt:lpstr>
      <vt:lpstr>562 Validations</vt:lpstr>
      <vt:lpstr>570</vt:lpstr>
      <vt:lpstr>570 Validations</vt:lpstr>
      <vt:lpstr>571</vt:lpstr>
      <vt:lpstr>600</vt:lpstr>
      <vt:lpstr>600 formulae</vt:lpstr>
      <vt:lpstr>600 format</vt:lpstr>
      <vt:lpstr>600 unannotated</vt:lpstr>
      <vt:lpstr>'010'!Print_Area</vt:lpstr>
      <vt:lpstr>'012'!Print_Area</vt:lpstr>
      <vt:lpstr>'012 Validations'!Print_Area</vt:lpstr>
      <vt:lpstr>'309'!Print_Area</vt:lpstr>
      <vt:lpstr>'309 Validations'!Print_Area</vt:lpstr>
      <vt:lpstr>'310'!Print_Area</vt:lpstr>
      <vt:lpstr>'310 Validations'!Print_Area</vt:lpstr>
      <vt:lpstr>'311'!Print_Area</vt:lpstr>
      <vt:lpstr>'311 Validations'!Print_Area</vt:lpstr>
      <vt:lpstr>'312'!Print_Area</vt:lpstr>
      <vt:lpstr>'312 Validations'!Print_Area</vt:lpstr>
      <vt:lpstr>'313'!Print_Area</vt:lpstr>
      <vt:lpstr>'313 Validations'!Print_Area</vt:lpstr>
      <vt:lpstr>'314'!Print_Area</vt:lpstr>
      <vt:lpstr>'314 Validations'!Print_Area</vt:lpstr>
      <vt:lpstr>'400'!Print_Area</vt:lpstr>
      <vt:lpstr>'400 Validations'!Print_Area</vt:lpstr>
      <vt:lpstr>'500'!Print_Area</vt:lpstr>
      <vt:lpstr>'500 Validations'!Print_Area</vt:lpstr>
      <vt:lpstr>'501'!Print_Area</vt:lpstr>
      <vt:lpstr>'502'!Print_Area</vt:lpstr>
      <vt:lpstr>'502 Validations'!Print_Area</vt:lpstr>
      <vt:lpstr>'503'!Print_Area</vt:lpstr>
      <vt:lpstr>'510'!Print_Area</vt:lpstr>
      <vt:lpstr>'510 Validations'!Print_Area</vt:lpstr>
      <vt:lpstr>'520'!Print_Area</vt:lpstr>
      <vt:lpstr>'520 Validations'!Print_Area</vt:lpstr>
      <vt:lpstr>'530'!Print_Area</vt:lpstr>
      <vt:lpstr>'530 Validations'!Print_Area</vt:lpstr>
      <vt:lpstr>'531'!Print_Area</vt:lpstr>
      <vt:lpstr>'531 Validations'!Print_Area</vt:lpstr>
      <vt:lpstr>'540'!Print_Area</vt:lpstr>
      <vt:lpstr>'541'!Print_Area</vt:lpstr>
      <vt:lpstr>'550'!Print_Area</vt:lpstr>
      <vt:lpstr>'550 Validations'!Print_Area</vt:lpstr>
      <vt:lpstr>'560'!Print_Area</vt:lpstr>
      <vt:lpstr>'560 Validations'!Print_Area</vt:lpstr>
      <vt:lpstr>'561'!Print_Area</vt:lpstr>
      <vt:lpstr>'561 Validations'!Print_Area</vt:lpstr>
      <vt:lpstr>'562'!Print_Area</vt:lpstr>
      <vt:lpstr>'562 Validations'!Print_Area</vt:lpstr>
      <vt:lpstr>'570 Validations'!Print_Area</vt:lpstr>
      <vt:lpstr>'571'!Print_Area</vt:lpstr>
      <vt:lpstr>'600'!Print_Area</vt:lpstr>
      <vt:lpstr>'600 format'!Print_Area</vt:lpstr>
      <vt:lpstr>'600 formulae'!Print_Area</vt:lpstr>
      <vt:lpstr>'600 unannotated'!Print_Area</vt:lpstr>
      <vt:lpstr>Key!Print_Area</vt:lpstr>
      <vt:lpstr>'LCR Notes 309 - 314'!Print_Area</vt:lpstr>
      <vt:lpstr>'LCR Notes 500 - 571'!Print_Area</vt:lpstr>
      <vt:lpstr>'012'!Print_Titles</vt:lpstr>
      <vt:lpstr>'012 Validations'!Print_Titles</vt:lpstr>
      <vt:lpstr>'309 Validations'!Print_Titles</vt:lpstr>
      <vt:lpstr>'310 Validations'!Print_Titles</vt:lpstr>
      <vt:lpstr>'311 Validations'!Print_Titles</vt:lpstr>
      <vt:lpstr>'312 Validations'!Print_Titles</vt:lpstr>
      <vt:lpstr>'313 Validations'!Print_Titles</vt:lpstr>
      <vt:lpstr>'314 Validations'!Print_Titles</vt:lpstr>
      <vt:lpstr>'400'!Print_Titles</vt:lpstr>
      <vt:lpstr>'400 Validations'!Print_Titles</vt:lpstr>
      <vt:lpstr>'500'!Print_Titles</vt:lpstr>
      <vt:lpstr>'500 Validations'!Print_Titles</vt:lpstr>
      <vt:lpstr>'501'!Print_Titles</vt:lpstr>
      <vt:lpstr>'502'!Print_Titles</vt:lpstr>
      <vt:lpstr>'502 Validations'!Print_Titles</vt:lpstr>
      <vt:lpstr>'503'!Print_Titles</vt:lpstr>
      <vt:lpstr>'510'!Print_Titles</vt:lpstr>
      <vt:lpstr>'510 Validations'!Print_Titles</vt:lpstr>
      <vt:lpstr>'511'!Print_Titles</vt:lpstr>
      <vt:lpstr>'520'!Print_Titles</vt:lpstr>
      <vt:lpstr>'520 Validations'!Print_Titles</vt:lpstr>
      <vt:lpstr>'521'!Print_Titles</vt:lpstr>
      <vt:lpstr>'530'!Print_Titles</vt:lpstr>
      <vt:lpstr>'531 Validations'!Print_Titles</vt:lpstr>
      <vt:lpstr>'540'!Print_Titles</vt:lpstr>
      <vt:lpstr>'550'!Print_Titles</vt:lpstr>
      <vt:lpstr>'570'!Print_Titles</vt:lpstr>
      <vt:lpstr>'571'!Print_Titles</vt:lpstr>
      <vt:lpstr>'600'!Print_Titles</vt:lpstr>
      <vt:lpstr>'600 format'!Print_Titles</vt:lpstr>
      <vt:lpstr>'600 formulae'!Print_Titles</vt:lpstr>
      <vt:lpstr>'600 unannotated'!Print_Titles</vt:lpstr>
      <vt:lpstr>'LCR Notes 309 - 314'!Print_Titles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Dillon, Alan</dc:creator>
  <cp:keywords/>
  <dc:description/>
  <cp:lastModifiedBy>Varnavides, Philip</cp:lastModifiedBy>
  <cp:revision/>
  <dcterms:created xsi:type="dcterms:W3CDTF">2018-06-17T11:26:37Z</dcterms:created>
  <dcterms:modified xsi:type="dcterms:W3CDTF">2020-07-29T15:42:03Z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iteId">
    <vt:lpwstr>8df4b91e-bf72-411d-9902-5ecc8f1e6c11</vt:lpwstr>
  </property>
  <property fmtid="{D5CDD505-2E9C-101B-9397-08002B2CF9AE}" pid="4" name="MSIP_Label_b3b4ac1b-ad46-41e5-bbef-cfcc59b99d32_Owner">
    <vt:lpwstr>PatelV@lloyds.com</vt:lpwstr>
  </property>
  <property fmtid="{D5CDD505-2E9C-101B-9397-08002B2CF9AE}" pid="5" name="MSIP_Label_b3b4ac1b-ad46-41e5-bbef-cfcc59b99d32_SetDate">
    <vt:lpwstr>2019-05-02T09:46:06.2994799Z</vt:lpwstr>
  </property>
  <property fmtid="{D5CDD505-2E9C-101B-9397-08002B2CF9AE}" pid="6" name="MSIP_Label_b3b4ac1b-ad46-41e5-bbef-cfcc59b99d32_Name">
    <vt:lpwstr>Confidential</vt:lpwstr>
  </property>
  <property fmtid="{D5CDD505-2E9C-101B-9397-08002B2CF9AE}" pid="7" name="MSIP_Label_b3b4ac1b-ad46-41e5-bbef-cfcc59b99d32_Application">
    <vt:lpwstr>Microsoft Azure Information Protection</vt:lpwstr>
  </property>
  <property fmtid="{D5CDD505-2E9C-101B-9397-08002B2CF9AE}" pid="8" name="MSIP_Label_b3b4ac1b-ad46-41e5-bbef-cfcc59b99d32_Extended_MSFT_Method">
    <vt:lpwstr>Automatic</vt:lpwstr>
  </property>
  <property fmtid="{D5CDD505-2E9C-101B-9397-08002B2CF9AE}" pid="9" name="Sensitivity">
    <vt:lpwstr>Confidential</vt:lpwstr>
  </property>
  <property fmtid="{D5CDD505-2E9C-101B-9397-08002B2CF9AE}" pid="10" name="ContentTypeId">
    <vt:lpwstr>0x0101004A7B824CCE38DB4A94266E48C2F96BE0</vt:lpwstr>
  </property>
</Properties>
</file>